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50" yWindow="615" windowWidth="23655" windowHeight="9150" activeTab="0"/>
  </bookViews>
  <sheets>
    <sheet name="Rekapitulace stavby" sheetId="1" r:id="rId1"/>
    <sheet name="01 - Chodby a schodiště" sheetId="2" r:id="rId2"/>
    <sheet name="02 - Kanceláře" sheetId="3" r:id="rId3"/>
    <sheet name="03 - Výplně otvorů" sheetId="4" r:id="rId4"/>
    <sheet name="VON - Vedlejší a ostatní ..." sheetId="5" r:id="rId5"/>
    <sheet name="Pokyny pro vyplnění" sheetId="6" r:id="rId6"/>
  </sheets>
  <definedNames>
    <definedName name="_xlnm._FilterDatabase" localSheetId="1" hidden="1">'01 - Chodby a schodiště'!$C$89:$K$396</definedName>
    <definedName name="_xlnm._FilterDatabase" localSheetId="2" hidden="1">'02 - Kanceláře'!$C$87:$K$305</definedName>
    <definedName name="_xlnm._FilterDatabase" localSheetId="3" hidden="1">'03 - Výplně otvorů'!$C$85:$K$139</definedName>
    <definedName name="_xlnm._FilterDatabase" localSheetId="4" hidden="1">'VON - Vedlejší a ostatní ...'!$C$78:$K$86</definedName>
    <definedName name="_xlnm.Print_Area" localSheetId="1">'01 - Chodby a schodiště'!$C$4:$J$36,'01 - Chodby a schodiště'!$C$42:$J$71,'01 - Chodby a schodiště'!$C$77:$K$396</definedName>
    <definedName name="_xlnm.Print_Area" localSheetId="2">'02 - Kanceláře'!$C$4:$J$36,'02 - Kanceláře'!$C$42:$J$69,'02 - Kanceláře'!$C$75:$K$305</definedName>
    <definedName name="_xlnm.Print_Area" localSheetId="3">'03 - Výplně otvorů'!$C$4:$J$36,'03 - Výplně otvorů'!$C$42:$J$67,'03 - Výplně otvorů'!$C$73:$K$139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4">'VON - Vedlejší a ostatní ...'!$C$4:$J$36,'VON - Vedlejší a ostatní ...'!$C$42:$J$60,'VON - Vedlejší a ostatní ...'!$C$66:$K$86</definedName>
    <definedName name="_xlnm.Print_Titles" localSheetId="0">'Rekapitulace stavby'!$49:$49</definedName>
    <definedName name="_xlnm.Print_Titles" localSheetId="1">'01 - Chodby a schodiště'!$89:$89</definedName>
    <definedName name="_xlnm.Print_Titles" localSheetId="2">'02 - Kanceláře'!$87:$87</definedName>
    <definedName name="_xlnm.Print_Titles" localSheetId="3">'03 - Výplně otvorů'!$85:$85</definedName>
    <definedName name="_xlnm.Print_Titles" localSheetId="4">'VON - Vedlejší a ostatní ...'!$78:$78</definedName>
  </definedNames>
  <calcPr calcId="162913"/>
</workbook>
</file>

<file path=xl/sharedStrings.xml><?xml version="1.0" encoding="utf-8"?>
<sst xmlns="http://schemas.openxmlformats.org/spreadsheetml/2006/main" count="7380" uniqueCount="1198">
  <si>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</si>
  <si>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</si>
  <si>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</si>
  <si>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</si>
  <si>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</si>
  <si>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</si>
  <si>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</si>
  <si>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{13a15715-4b10-4f63-b2bf-b8b917f1b1a9}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</si>
  <si>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</si>
  <si>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</si>
  <si>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</si>
  <si>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</si>
  <si>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</si>
  <si>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</si>
  <si>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</si>
  <si>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</si>
  <si>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CSU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</si>
  <si>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</si>
  <si>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</si>
  <si>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v budově Krajské správy ČSÚ HK</t>
  </si>
  <si>
    <t>KSO:</t>
  </si>
  <si>
    <t/>
  </si>
  <si>
    <t>CC-CZ:</t>
  </si>
  <si>
    <t>Místo:</t>
  </si>
  <si>
    <t>Hradec Králové</t>
  </si>
  <si>
    <t>Datum:</t>
  </si>
  <si>
    <t>1. 11. 2017</t>
  </si>
  <si>
    <t>Zadavatel:</t>
  </si>
  <si>
    <t>IČ:</t>
  </si>
  <si>
    <t>Český statistický úřad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</si>
  <si>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</si>
  <si>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</si>
  <si>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</si>
  <si>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</si>
  <si>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</si>
  <si>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</si>
  <si>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</si>
  <si>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</si>
  <si>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</si>
  <si>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</si>
  <si>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</si>
  <si>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</si>
  <si>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</si>
  <si>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</si>
  <si>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</si>
  <si>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</si>
  <si>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</si>
  <si>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</si>
  <si>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</si>
  <si>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</si>
  <si>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</si>
  <si>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</si>
  <si>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</si>
  <si>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</si>
  <si>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</si>
  <si>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</si>
  <si>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</si>
  <si>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</si>
  <si>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</si>
  <si>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</si>
  <si>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</si>
  <si>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</si>
  <si>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</si>
  <si>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</si>
  <si>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</si>
  <si>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</si>
  <si>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</si>
  <si>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</si>
  <si>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</si>
  <si>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</si>
  <si>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</si>
  <si>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</si>
  <si>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</si>
  <si>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</si>
  <si>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</si>
  <si>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</si>
  <si>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</si>
  <si>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</si>
  <si>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Chodby a schodiště</t>
  </si>
  <si>
    <t>STA</t>
  </si>
  <si>
    <t>1</t>
  </si>
  <si>
    <t>{dabe10c8-2bdc-437c-9ddf-ec017c41319c}</t>
  </si>
  <si>
    <t>2</t>
  </si>
  <si>
    <t>02</t>
  </si>
  <si>
    <t>Kanceláře</t>
  </si>
  <si>
    <t>{aa3e7fc8-cf67-4ff9-8f7c-d9d9237786ed}</t>
  </si>
  <si>
    <t>03</t>
  </si>
  <si>
    <t>Výplně otvorů</t>
  </si>
  <si>
    <t>{4a4a5e44-a734-44f0-885e-8a2a9519358e}</t>
  </si>
  <si>
    <t>VON</t>
  </si>
  <si>
    <t>Vedlejší a ostatní náklady</t>
  </si>
  <si>
    <t>{be9b02fa-2b4e-4ecd-8a30-5ec82c26ad60}</t>
  </si>
  <si>
    <t>1) Krycí list soupisu</t>
  </si>
  <si>
    <t>2) Rekapitulace</t>
  </si>
  <si>
    <t>3) Soupis prací</t>
  </si>
  <si>
    <t>Zpět na list:</t>
  </si>
  <si>
    <t>Rekapitulace stavby</t>
  </si>
  <si>
    <t>k1</t>
  </si>
  <si>
    <t>86,22</t>
  </si>
  <si>
    <t>k3</t>
  </si>
  <si>
    <t>65,78</t>
  </si>
  <si>
    <t>KRYCÍ LIST SOUPISU</t>
  </si>
  <si>
    <t>kersokl1</t>
  </si>
  <si>
    <t>37,78</t>
  </si>
  <si>
    <t>kersokl2</t>
  </si>
  <si>
    <t>26,16</t>
  </si>
  <si>
    <t>lin1</t>
  </si>
  <si>
    <t>367,619</t>
  </si>
  <si>
    <t>lin2</t>
  </si>
  <si>
    <t>50,88</t>
  </si>
  <si>
    <t>Objekt:</t>
  </si>
  <si>
    <t>mal</t>
  </si>
  <si>
    <t>1481,973</t>
  </si>
  <si>
    <t>01 - Chodby a schodiště</t>
  </si>
  <si>
    <t>nat</t>
  </si>
  <si>
    <t>154,267</t>
  </si>
  <si>
    <t>om10</t>
  </si>
  <si>
    <t>304,296</t>
  </si>
  <si>
    <t>om100</t>
  </si>
  <si>
    <t>152,553</t>
  </si>
  <si>
    <t>om30</t>
  </si>
  <si>
    <t>282,769</t>
  </si>
  <si>
    <t>omsch</t>
  </si>
  <si>
    <t>258,998</t>
  </si>
  <si>
    <t>podstup</t>
  </si>
  <si>
    <t>16,2</t>
  </si>
  <si>
    <t>pvc1</t>
  </si>
  <si>
    <t>303,298</t>
  </si>
  <si>
    <t>pvcsokl</t>
  </si>
  <si>
    <t>246,67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</si>
  <si>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</si>
  <si>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</si>
  <si>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</si>
  <si>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</si>
  <si>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</si>
  <si>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</si>
  <si>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</si>
  <si>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</si>
  <si>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</si>
  <si>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</si>
  <si>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</si>
  <si>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</si>
  <si>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</si>
  <si>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</si>
  <si>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</si>
  <si>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</si>
  <si>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</si>
  <si>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</si>
  <si>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</si>
  <si>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</si>
  <si>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</si>
  <si>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</si>
  <si>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</si>
  <si>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</si>
  <si>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</si>
  <si>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</si>
  <si>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</si>
  <si>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</si>
  <si>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</si>
  <si>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</si>
  <si>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</si>
  <si>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</si>
  <si>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</si>
  <si>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</si>
  <si>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</si>
  <si>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</si>
  <si>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</si>
  <si>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</si>
  <si>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</si>
  <si>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611325421</t>
  </si>
  <si>
    <t>Oprava vnitřní vápenocementové štukové omítky stropů v rozsahu plochy do 10%</t>
  </si>
  <si>
    <t>m2</t>
  </si>
  <si>
    <t>CS ÚRS 2017 02</t>
  </si>
  <si>
    <t>4</t>
  </si>
  <si>
    <t>-488650271</t>
  </si>
  <si>
    <t>VV</t>
  </si>
  <si>
    <t>"vstup a schod. haly"</t>
  </si>
  <si>
    <t>"vstupní vestibul"6,12*5,25+3,5*0,145*2+1,5*0,5</t>
  </si>
  <si>
    <t>"sklady 1P"2,5*2</t>
  </si>
  <si>
    <t>"2p"9,63*5,85+1,5*0,5+5,85*0,25*4</t>
  </si>
  <si>
    <t>"3p"4,275*5,25+1,5*0,5+1,8*0,125*2+5,25*0,25*4</t>
  </si>
  <si>
    <t>"4p"4,275*5,25+1,5*0,5+1,8*0,125*2+5,25*0,25*4</t>
  </si>
  <si>
    <t>"1p zadní vstup"1,575*2,725+1,2*0,125+1,2*0,25</t>
  </si>
  <si>
    <t>om10s</t>
  </si>
  <si>
    <t>Součet</t>
  </si>
  <si>
    <t>612135001</t>
  </si>
  <si>
    <t>Vyrovnání podkladu vnitřních stěn maltou vápenocementovou tl do 10 mm</t>
  </si>
  <si>
    <t>1396120956</t>
  </si>
  <si>
    <t>"vyrovnání povrchu po odstranění linkrusty"</t>
  </si>
  <si>
    <t>lin1+lin2</t>
  </si>
  <si>
    <t>3</t>
  </si>
  <si>
    <t>612142001</t>
  </si>
  <si>
    <t>Potažení vnitřních stěn sklovláknitým pletivem vtlačeným do tenkovrstvé hmoty</t>
  </si>
  <si>
    <t>-1744951143</t>
  </si>
  <si>
    <t>"předběžně 25% celkové plochy chodeb s trhlinami"(om30+om100)*0,25</t>
  </si>
  <si>
    <t>612311131</t>
  </si>
  <si>
    <t>Potažení vnitřních stěn vápenným štukem tloušťky do 3 mm</t>
  </si>
  <si>
    <t>822250581</t>
  </si>
  <si>
    <t>štuk</t>
  </si>
  <si>
    <t>"po linkrustě"lin1+lin2</t>
  </si>
  <si>
    <t>5</t>
  </si>
  <si>
    <t>612321141</t>
  </si>
  <si>
    <t>Vápenocementová omítka štuková dvouvrstvá vnitřních stěn nanášená ručně</t>
  </si>
  <si>
    <t>-515640428</t>
  </si>
  <si>
    <t xml:space="preserve">"chodba levá 2. - 4.np v místě největších trhlin cca 1/3" </t>
  </si>
  <si>
    <t>((30,125*2+1,95)*3,0-(0,9*15+0,8*3+0,6)*(1,97))*0,33</t>
  </si>
  <si>
    <t>612321191</t>
  </si>
  <si>
    <t>Příplatek k vápenocementové omítce vnitřních stěn za každých dalších 5 mm tloušťky ručně</t>
  </si>
  <si>
    <t>-1598018090</t>
  </si>
  <si>
    <t>7</t>
  </si>
  <si>
    <t>612325421</t>
  </si>
  <si>
    <t>Oprava vnitřní vápenocementové štukové omítky stěn v rozsahu plochy do 10%</t>
  </si>
  <si>
    <t>-264945165</t>
  </si>
  <si>
    <t>"2p"(9,63*2+5,85+0,5*2+0,14*8+0,3)*3,3-1,8*2*2,0-0,8*2,0</t>
  </si>
  <si>
    <t>"3p"(4,275*2+5,25+2*0,5+2*0,125*2)*3,3-1,8*2*2,0-(0,9+0,8)*2,0</t>
  </si>
  <si>
    <t>"4p"(4,275*2+5,25+2*0,5+2*0,125*2)*3,3-1,8*2*2,0-(0,9*2+0,8)*2,0</t>
  </si>
  <si>
    <t>"1p zadní vstup"(1,575+2,725+0,25+0,125)*2*3,3-1,2*3,0-0,9*1,97*2</t>
  </si>
  <si>
    <t>"vstupní vestibul"(6,12*2+5,25+2*0,145*2+2*0,5)*3,3-(1,8*+1,7+1,1*2+3,0)*2,0</t>
  </si>
  <si>
    <t>Mezisoučet</t>
  </si>
  <si>
    <t>"chodby pravé (bez trhlin)"</t>
  </si>
  <si>
    <t>"2pravá"(5,9+1,95+0,56)*2*3,0-1,8*3,0-0,9*1,97</t>
  </si>
  <si>
    <t>"3pravá"(12,125+1,95)*2*3,0-1,8*3,0-0,9*1,97*5</t>
  </si>
  <si>
    <t>"4pravá"(12,125+1,95+5,9)*3,0-1,8*3,0-0,9*1,97*4</t>
  </si>
  <si>
    <t>"sklady"((1,8+1,2)*2*3,0-0,7*1,97)*2</t>
  </si>
  <si>
    <t>"odpočet linkrustace v těchto prostorách (řešeno jinými položkami)"-120,0</t>
  </si>
  <si>
    <t>8</t>
  </si>
  <si>
    <t>612325422</t>
  </si>
  <si>
    <t>Oprava vnitřní vápenocementové štukové omítky stěn v rozsahu plochy do 30%</t>
  </si>
  <si>
    <t>83002105</t>
  </si>
  <si>
    <t>"levé chodby s trhlinami, část (cca 1/3) uvažována 100% otlučení"</t>
  </si>
  <si>
    <t>"1levá"(30,125*2+1,95)*3,0-(0,9*6+0,8*4+0,6+1,45*3)*1,97</t>
  </si>
  <si>
    <t>"2levá 2/3"((30,125*2+1,95)*3,0-(0,9*15+0,8*3+0,6)*1,97)*0,667</t>
  </si>
  <si>
    <t>"3levá 2/3"((30,125*2+1,95)*3,0-(0,9*15+0,8*3+0,6)*1,97)*0,667</t>
  </si>
  <si>
    <t>"4levá 2/3"(30,125*2+1,95)*3,0-(0,9*15+0,8*3+0,6)*1,97*0,667</t>
  </si>
  <si>
    <t>"odpočet linkrustace v těchto prostorách (řešeno jinými položkami)"-lin1+120,0</t>
  </si>
  <si>
    <t>9</t>
  </si>
  <si>
    <t>613325421</t>
  </si>
  <si>
    <t>Oprava vnitřní vápenocementové štukové omítky schod. konstrukcí v rozsahu plochy do 10%</t>
  </si>
  <si>
    <t>51187886</t>
  </si>
  <si>
    <t>omsch-lin2</t>
  </si>
  <si>
    <t>10</t>
  </si>
  <si>
    <t>619995001</t>
  </si>
  <si>
    <t>Začištění omítek kolem oken, dveří, podlah nebo obkladů</t>
  </si>
  <si>
    <t>m</t>
  </si>
  <si>
    <t>-1865333231</t>
  </si>
  <si>
    <t>"server kolem dveří zevnitř"1,0+2,1*2</t>
  </si>
  <si>
    <t>11</t>
  </si>
  <si>
    <t>631311131</t>
  </si>
  <si>
    <t>Doplnění dosavadních mazanin betonem prostým plochy do 1 m2 tloušťky přes 80 mm</t>
  </si>
  <si>
    <t>m3</t>
  </si>
  <si>
    <t>-1011632763</t>
  </si>
  <si>
    <t>"v rohu levé chodby 2p předběžně"1,0*1,5*0,1</t>
  </si>
  <si>
    <t>12</t>
  </si>
  <si>
    <t>632451105</t>
  </si>
  <si>
    <t>Cementový samonivelační potěr ze suchých směsí tloušťky do 15 mm</t>
  </si>
  <si>
    <t>-123356980</t>
  </si>
  <si>
    <t>"vyrovnání po vybourání ker.dlažby"k1+k3</t>
  </si>
  <si>
    <t>Ostatní konstrukce a práce, bourání</t>
  </si>
  <si>
    <t>13</t>
  </si>
  <si>
    <t>949101111</t>
  </si>
  <si>
    <t>Lešení pomocné pro objekty pozemních staveb s lešeňovou podlahou v do 1,9 m zatížení do 150 kg/m2</t>
  </si>
  <si>
    <t>1129582286</t>
  </si>
  <si>
    <t>"dle podlah"k1+k3+pvc1</t>
  </si>
  <si>
    <t>14</t>
  </si>
  <si>
    <t>949411112</t>
  </si>
  <si>
    <t>Montáž schodišťových věží trubkových o půdorysné ploše do 10 m2 v do 20 m</t>
  </si>
  <si>
    <t>-806463138</t>
  </si>
  <si>
    <t>949411211</t>
  </si>
  <si>
    <t>Příplatek k schodišťovým věžím trubkovým do 10 m2 v do 20 m za první a ZKD den použití - doba použití započtena v jednotkové ceně</t>
  </si>
  <si>
    <t>721145702</t>
  </si>
  <si>
    <t>16</t>
  </si>
  <si>
    <t>949411812</t>
  </si>
  <si>
    <t>Demontáž schodišťových věží trubkových o půdorysné ploše do 10 m2 v do 20 m</t>
  </si>
  <si>
    <t>312625123</t>
  </si>
  <si>
    <t>17</t>
  </si>
  <si>
    <t>952901111R</t>
  </si>
  <si>
    <t xml:space="preserve">Vyčištění  budov občanské výstavby při výšce podlaží do 4 m po provedených stavebních úpravách </t>
  </si>
  <si>
    <t>-1433567628</t>
  </si>
  <si>
    <t>"plocha dle podlah"pvc1+k1+k3</t>
  </si>
  <si>
    <t>"schodiště"3,1*5,25*4</t>
  </si>
  <si>
    <t>18</t>
  </si>
  <si>
    <t>965081213</t>
  </si>
  <si>
    <t>Bourání podlah z dlaždic keramických tl do 10 mm plochy přes 1 m2</t>
  </si>
  <si>
    <t>1863043648</t>
  </si>
  <si>
    <t>4,85*5,85</t>
  </si>
  <si>
    <t>19</t>
  </si>
  <si>
    <t>965081343</t>
  </si>
  <si>
    <t>Bourání podlah z dlaždic betonových, teracových nebo čedičových tl do 40 mm plochy přes 1 m2</t>
  </si>
  <si>
    <t>-1186703131</t>
  </si>
  <si>
    <t>20</t>
  </si>
  <si>
    <t>965081601</t>
  </si>
  <si>
    <t>Odsekání soklíků schodišťových</t>
  </si>
  <si>
    <t>-1735594621</t>
  </si>
  <si>
    <t>965081611</t>
  </si>
  <si>
    <t>Odsekání soklíků rovných</t>
  </si>
  <si>
    <t>-1347783335</t>
  </si>
  <si>
    <t>kersokl1+kersokl2</t>
  </si>
  <si>
    <t>4,85*2+5,85</t>
  </si>
  <si>
    <t>22</t>
  </si>
  <si>
    <t>968072876</t>
  </si>
  <si>
    <t>Vybourání svinovacích rolet mřížových pl přes 2 m2</t>
  </si>
  <si>
    <t>833454878</t>
  </si>
  <si>
    <t>"4p"1,8*2,7</t>
  </si>
  <si>
    <t>23</t>
  </si>
  <si>
    <t>970001</t>
  </si>
  <si>
    <t xml:space="preserve">Odstranění umělěckých výtvorů ve schod. hale 2.p </t>
  </si>
  <si>
    <t>kpl</t>
  </si>
  <si>
    <t>1080866867</t>
  </si>
  <si>
    <t>24</t>
  </si>
  <si>
    <t>970002</t>
  </si>
  <si>
    <t>Odstranění a likvidace kastlíku rolety a obkladu u dveří 4p</t>
  </si>
  <si>
    <t>1530537601</t>
  </si>
  <si>
    <t>25</t>
  </si>
  <si>
    <t>970003</t>
  </si>
  <si>
    <t>Potřebná demontáž a zpětná montáž drobných předmětů připevněných na stěnách - předběžně</t>
  </si>
  <si>
    <t>hod</t>
  </si>
  <si>
    <t>-1561497808</t>
  </si>
  <si>
    <t>26</t>
  </si>
  <si>
    <t>978011121</t>
  </si>
  <si>
    <t>Otlučení vnitřní vápenné nebo vápenocementové omítky stropů v rozsahu do 10 %</t>
  </si>
  <si>
    <t>425289092</t>
  </si>
  <si>
    <t>"vstup a schod. haly"om10s</t>
  </si>
  <si>
    <t>"schod.kce"omsch-lin2</t>
  </si>
  <si>
    <t>27</t>
  </si>
  <si>
    <t>978013121</t>
  </si>
  <si>
    <t>Otlučení vnitřní vápenné nebo vápenocementové omítky stěn v rozsahu do 10 %</t>
  </si>
  <si>
    <t>-2126572982</t>
  </si>
  <si>
    <t>"ostatní plochy mimo dlouhých chodeb" om10</t>
  </si>
  <si>
    <t>28</t>
  </si>
  <si>
    <t>978013141</t>
  </si>
  <si>
    <t>Otlučení (osekání) vnitřní vápenné nebo vápenocementové omítky stěn v rozsahu do 30 %</t>
  </si>
  <si>
    <t>-2031495676</t>
  </si>
  <si>
    <t>"delší chodby s trhlinami"om30</t>
  </si>
  <si>
    <t>29</t>
  </si>
  <si>
    <t>978013191</t>
  </si>
  <si>
    <t>Otlučení (osekání) vnitřní vápenné nebo vápenocementové omítky stěn v rozsahu do 100 %</t>
  </si>
  <si>
    <t>1002121423</t>
  </si>
  <si>
    <t>997</t>
  </si>
  <si>
    <t>Přesun sutě</t>
  </si>
  <si>
    <t>30</t>
  </si>
  <si>
    <t>997013214</t>
  </si>
  <si>
    <t>Vnitrostaveništní doprava suti a vybouraných hmot pro budovy v do 15 m ručně</t>
  </si>
  <si>
    <t>t</t>
  </si>
  <si>
    <t>1981559235</t>
  </si>
  <si>
    <t>31</t>
  </si>
  <si>
    <t>997013501</t>
  </si>
  <si>
    <t>Odvoz suti a vybouraných hmot na skládku nebo meziskládku do 1 km se složením</t>
  </si>
  <si>
    <t>45572647</t>
  </si>
  <si>
    <t>32</t>
  </si>
  <si>
    <t>997013509</t>
  </si>
  <si>
    <t>Příplatek k odvozu suti a vybouraných hmot na skládku ZKD 1 km přes 1 km - vzdálenost skládky započtena v jednotkové ceně</t>
  </si>
  <si>
    <t>411330796</t>
  </si>
  <si>
    <t>33</t>
  </si>
  <si>
    <t>997013809</t>
  </si>
  <si>
    <t>Poplatek za uložení stavebního odpadu na skládce (skládkovné)</t>
  </si>
  <si>
    <t>11997734</t>
  </si>
  <si>
    <t>998</t>
  </si>
  <si>
    <t>Přesun hmot</t>
  </si>
  <si>
    <t>34</t>
  </si>
  <si>
    <t>998018003</t>
  </si>
  <si>
    <t>Přesun hmot ruční pro budovy v do 24 m</t>
  </si>
  <si>
    <t>-1791014082</t>
  </si>
  <si>
    <t>PSV</t>
  </si>
  <si>
    <t>Práce a dodávky PSV</t>
  </si>
  <si>
    <t>763</t>
  </si>
  <si>
    <t>Konstrukce suché výstavby</t>
  </si>
  <si>
    <t>35</t>
  </si>
  <si>
    <t>763135</t>
  </si>
  <si>
    <t>Výměna poškozených kazet podhledu v chodbách</t>
  </si>
  <si>
    <t>kus</t>
  </si>
  <si>
    <t>-84672087</t>
  </si>
  <si>
    <t>"předběžně 6 ks na patro"6*4</t>
  </si>
  <si>
    <t>36</t>
  </si>
  <si>
    <t>763136</t>
  </si>
  <si>
    <t>Očištění stávajícího kazetového podhledu po provedených úpravách povrchů</t>
  </si>
  <si>
    <t>-1623077095</t>
  </si>
  <si>
    <t>"v chodbách dle podlah"pvc1</t>
  </si>
  <si>
    <t>"4p"12,125*1,95</t>
  </si>
  <si>
    <t>"1p"62,0</t>
  </si>
  <si>
    <t>37</t>
  </si>
  <si>
    <t>763137</t>
  </si>
  <si>
    <t>Zateplený výlez na střechu v podhledu chodby 4.p - vč. demontáže stávajícího</t>
  </si>
  <si>
    <t>-218089</t>
  </si>
  <si>
    <t>38</t>
  </si>
  <si>
    <t>763138</t>
  </si>
  <si>
    <t>Demontáž a zpětná montáž kazet.podhledu - na konci chodby 1p pro kontrolu stropu</t>
  </si>
  <si>
    <t>-1426615731</t>
  </si>
  <si>
    <t>"pro kontrolu stropní kce v místě propadlé podlahy 2p"3,0*1,95</t>
  </si>
  <si>
    <t>39</t>
  </si>
  <si>
    <t>998763403</t>
  </si>
  <si>
    <t>Přesun hmot procentní pro sádrokartonové konstrukce v objektech v do 24 m</t>
  </si>
  <si>
    <t>%</t>
  </si>
  <si>
    <t>-202239532</t>
  </si>
  <si>
    <t>766</t>
  </si>
  <si>
    <t>Konstrukce truhlářské</t>
  </si>
  <si>
    <t>40</t>
  </si>
  <si>
    <t>766211811</t>
  </si>
  <si>
    <t>Demontáž schodišťového madla</t>
  </si>
  <si>
    <t>296389695</t>
  </si>
  <si>
    <t>(3,4*6+1,65*5+3,45)</t>
  </si>
  <si>
    <t>41</t>
  </si>
  <si>
    <t>766211R</t>
  </si>
  <si>
    <t>Renovace stávajícího dřevěného schod. madla vč. nátěru</t>
  </si>
  <si>
    <t>743293737</t>
  </si>
  <si>
    <t>42</t>
  </si>
  <si>
    <t>766211200</t>
  </si>
  <si>
    <t>Montáž madel schodišťových dřevených nebo verzalitových průběžných</t>
  </si>
  <si>
    <t>1537704546</t>
  </si>
  <si>
    <t>43</t>
  </si>
  <si>
    <t>766692321D</t>
  </si>
  <si>
    <t>Deontáž záclonových krytů z tvrdého dřeva</t>
  </si>
  <si>
    <t>807839710</t>
  </si>
  <si>
    <t>"hala 2p?"5,85</t>
  </si>
  <si>
    <t>44</t>
  </si>
  <si>
    <t>766699612D</t>
  </si>
  <si>
    <t>Demontáž krytů topného tělesa</t>
  </si>
  <si>
    <t>-728368121</t>
  </si>
  <si>
    <t>"hala 2p?"5,85*(0,8+0,5)</t>
  </si>
  <si>
    <t>45</t>
  </si>
  <si>
    <t>998766203</t>
  </si>
  <si>
    <t>Přesun hmot procentní pro konstrukce truhlářské v objektech v do 24 m</t>
  </si>
  <si>
    <t>-1643329287</t>
  </si>
  <si>
    <t>767</t>
  </si>
  <si>
    <t>Konstrukce zámečnické</t>
  </si>
  <si>
    <t>46</t>
  </si>
  <si>
    <t>767531</t>
  </si>
  <si>
    <t>Montáž vstupní čistící zóny vč.rámu</t>
  </si>
  <si>
    <t>734934745</t>
  </si>
  <si>
    <t>"zadní vstup"1,0*1,55</t>
  </si>
  <si>
    <t>47</t>
  </si>
  <si>
    <t>M</t>
  </si>
  <si>
    <t>6975203</t>
  </si>
  <si>
    <t>rohož vstupní provedení hliník nebo mosaz/gumové vlnovky/ vč.rámu</t>
  </si>
  <si>
    <t>1305258398</t>
  </si>
  <si>
    <t>48</t>
  </si>
  <si>
    <t>76781001</t>
  </si>
  <si>
    <t>Montáž  a dodávka hliníkových mřížek do parapetu - vel. 1150x210 mm</t>
  </si>
  <si>
    <t>1725948684</t>
  </si>
  <si>
    <t>"2p"2</t>
  </si>
  <si>
    <t>49</t>
  </si>
  <si>
    <t>767810811</t>
  </si>
  <si>
    <t>Demontáž mřížek větracích ocelových čtyřhranných nebo kruhových</t>
  </si>
  <si>
    <t>-1421351776</t>
  </si>
  <si>
    <t>50</t>
  </si>
  <si>
    <t>998767203</t>
  </si>
  <si>
    <t>Přesun hmot procentní pro zámečnické konstrukce v objektech v do 24 m</t>
  </si>
  <si>
    <t>-1378283485</t>
  </si>
  <si>
    <t>771</t>
  </si>
  <si>
    <t>Podlahy z dlaždic</t>
  </si>
  <si>
    <t>51</t>
  </si>
  <si>
    <t>771473114</t>
  </si>
  <si>
    <t>Montáž soklíků z dlaždic keramických lepených rovných v do 150 mm</t>
  </si>
  <si>
    <t>4891235</t>
  </si>
  <si>
    <t>"schod.haly"</t>
  </si>
  <si>
    <t>"2p"9,63*2+5,85+0,5*2+0,14*8+0,3-1,8*3-0,8-(4,85*2+5,85)</t>
  </si>
  <si>
    <t>"3p"4,275*2+5,25+2*0,5+2*0,125*2-1,8*2-0,9-0,8</t>
  </si>
  <si>
    <t>"4p"4,275*2+5,25+2*0,5+2*0,125*2-1,8*2-0,9*2-0,8</t>
  </si>
  <si>
    <t>"mezipodesty"(2*2,15)*3</t>
  </si>
  <si>
    <t>"1p??"</t>
  </si>
  <si>
    <t>"vstupní vestibul"6,12*2+5,25+2*0,145*2+2*0,5-1,8-1,7-1,1*2-3,0</t>
  </si>
  <si>
    <t>"pod schody"2*5,17-0,9</t>
  </si>
  <si>
    <t>"1p zadní vstup"(1,575+2,725+0,25+0,125)*2-1,2-0,9*2</t>
  </si>
  <si>
    <t>52</t>
  </si>
  <si>
    <t>59761</t>
  </si>
  <si>
    <t>Keramický sokl k dlažbě 300x300mm - výběr dle investora</t>
  </si>
  <si>
    <t>-524952983</t>
  </si>
  <si>
    <t>kersokl1*1,2</t>
  </si>
  <si>
    <t>53</t>
  </si>
  <si>
    <t>59763</t>
  </si>
  <si>
    <t>Keramický sokl k velkoformátové dlažbě- výběr dle investora</t>
  </si>
  <si>
    <t>1327693679</t>
  </si>
  <si>
    <t>kersokl2*1,2</t>
  </si>
  <si>
    <t>54</t>
  </si>
  <si>
    <t>771473133</t>
  </si>
  <si>
    <t>Montáž soklíků z dlaždic keramických schodišťových stupňovitých lepených v do 120 mm</t>
  </si>
  <si>
    <t>57660805</t>
  </si>
  <si>
    <t>3,0*6+0,26*10*6</t>
  </si>
  <si>
    <t>55</t>
  </si>
  <si>
    <t>59762</t>
  </si>
  <si>
    <t>Schodišťový keramický sokl - výběr dle investora</t>
  </si>
  <si>
    <t>1569422914</t>
  </si>
  <si>
    <t>33,6*1,2</t>
  </si>
  <si>
    <t>56</t>
  </si>
  <si>
    <t>771574113</t>
  </si>
  <si>
    <t>Montáž podlah keramických režných hladkých lepených flexibilním lepidlem do 12 ks/m2</t>
  </si>
  <si>
    <t>-115749851</t>
  </si>
  <si>
    <t>"2p"9,63*5,85+1,5*0,5-4,85*5,85</t>
  </si>
  <si>
    <t>"3p"4,275*5,25+1,5*0,5+1,8*0,125*2</t>
  </si>
  <si>
    <t>"4p stávající 4,275*5,25+1,5*0,5+1,8*0,125*2</t>
  </si>
  <si>
    <t>"mezipodesty"5,25*2,15*3</t>
  </si>
  <si>
    <t>57</t>
  </si>
  <si>
    <t>597614081</t>
  </si>
  <si>
    <t>dlaždice keramické  29,8 x 29,8 x 0,9 cm - typ dle investora</t>
  </si>
  <si>
    <t>1305449055</t>
  </si>
  <si>
    <t>(k1)*1,1</t>
  </si>
  <si>
    <t>58</t>
  </si>
  <si>
    <t>771574154</t>
  </si>
  <si>
    <t>Montáž podlah keramických velkoformátových lepených rozlivovým lepidlem přes 4 do 6 ks/ m2</t>
  </si>
  <si>
    <t>1481835807</t>
  </si>
  <si>
    <t>"pod schody"5,25*5,17</t>
  </si>
  <si>
    <t>59</t>
  </si>
  <si>
    <t>597613081</t>
  </si>
  <si>
    <t>dlaždice keramické velkoformátové - 29,5 x 59,5 x 1 cm I. j.- typ dle investora</t>
  </si>
  <si>
    <t>331390221</t>
  </si>
  <si>
    <t>k3*1,15</t>
  </si>
  <si>
    <t>60</t>
  </si>
  <si>
    <t>771591171</t>
  </si>
  <si>
    <t>Montáž profilu ukončujícího pro plynulý přechod (dlažby s kobercem, PVC apod.)</t>
  </si>
  <si>
    <t>761066517</t>
  </si>
  <si>
    <t>61</t>
  </si>
  <si>
    <t>590541</t>
  </si>
  <si>
    <t>profil přechodový  hliník matně eloxovaný</t>
  </si>
  <si>
    <t>1819252949</t>
  </si>
  <si>
    <t>2,0*2+5,6+1,8</t>
  </si>
  <si>
    <t>11,4*1,1 'Přepočtené koeficientem množství</t>
  </si>
  <si>
    <t>62</t>
  </si>
  <si>
    <t>590542</t>
  </si>
  <si>
    <t>profil přechodový (náběhový) hliník matně eloxovaný</t>
  </si>
  <si>
    <t>-1558454234</t>
  </si>
  <si>
    <t>"u zadního vstupu"1,0</t>
  </si>
  <si>
    <t>63</t>
  </si>
  <si>
    <t>998771203</t>
  </si>
  <si>
    <t>Přesun hmot procentní pro podlahy z dlaždic v objektech v do 24 m</t>
  </si>
  <si>
    <t>-2131633235</t>
  </si>
  <si>
    <t>772</t>
  </si>
  <si>
    <t>Podlahy z kamene</t>
  </si>
  <si>
    <t>64</t>
  </si>
  <si>
    <t>77299001</t>
  </si>
  <si>
    <t>Čištění povrchu stávajících schodišťových stupňů vč.svislých hran - předběžně uvažováno chemické čištění s finální povrchovou úpravou</t>
  </si>
  <si>
    <t>-1208286943</t>
  </si>
  <si>
    <t>1,8*11*6</t>
  </si>
  <si>
    <t>776</t>
  </si>
  <si>
    <t>Podlahy povlakové</t>
  </si>
  <si>
    <t>65</t>
  </si>
  <si>
    <t>776141122</t>
  </si>
  <si>
    <t>Vyrovnání podkladu povlakových podlah stěrkou pevnosti 30 MPa tl 5 mm</t>
  </si>
  <si>
    <t>1551131503</t>
  </si>
  <si>
    <t>"4pravá na dlažbě"12,125*1,95</t>
  </si>
  <si>
    <t>66</t>
  </si>
  <si>
    <t>776141124</t>
  </si>
  <si>
    <t>Vyrovnání podkladu povlakových podlah stěrkou pevnosti 30 MPa tl 10 mm</t>
  </si>
  <si>
    <t>-1811306906</t>
  </si>
  <si>
    <t>P</t>
  </si>
  <si>
    <t>Poznámka k položce:
Tloušťku vyrovnávací vrstvy upřesnit po odstranění stávající nášlapné vrstvy.</t>
  </si>
  <si>
    <t>"4p"-12,125*1,95</t>
  </si>
  <si>
    <t>67</t>
  </si>
  <si>
    <t>776201812</t>
  </si>
  <si>
    <t>Demontáž lepených povlakových podlah s podložkou ručně</t>
  </si>
  <si>
    <t>-795274621</t>
  </si>
  <si>
    <t>"stávající stav = 2 vrstvy"pvc1*2</t>
  </si>
  <si>
    <t>"2p schod je dlažba"-4,85*5,85*2</t>
  </si>
  <si>
    <t>68</t>
  </si>
  <si>
    <t>776221111</t>
  </si>
  <si>
    <t>Lepení pásů z PVC standardním lepidlem</t>
  </si>
  <si>
    <t>1003720227</t>
  </si>
  <si>
    <t>chodby</t>
  </si>
  <si>
    <t>"1levá"30,125*1,95</t>
  </si>
  <si>
    <t>"2levá"30,125*1,95</t>
  </si>
  <si>
    <t>"2pravá"5,9*1,95</t>
  </si>
  <si>
    <t>"2p část schod haly"4,85*5,85</t>
  </si>
  <si>
    <t>"3levá"30,125*1,95</t>
  </si>
  <si>
    <t>"3pravá"12,125*1,95</t>
  </si>
  <si>
    <t>"4levá"30,125*1,95</t>
  </si>
  <si>
    <t>"4pravá stávající dlažba 12,125*1,95</t>
  </si>
  <si>
    <t>"sklady 1P"2,4*2</t>
  </si>
  <si>
    <t>69</t>
  </si>
  <si>
    <t>284110000</t>
  </si>
  <si>
    <t>PVC heterogenní zátěžové-typ dle investora</t>
  </si>
  <si>
    <t>-307736917</t>
  </si>
  <si>
    <t xml:space="preserve">Poznámka k položce:
PVC - heterogenní, protiskluzné, pro oblasti komerční, průmyslové
třída zátěže -  33/42
tloušťka -   min.2mm
odolnost na kolečkové židle - ano
nehořlavost -  Bfl-S1
antistatičnost -  ano
stálobarevnost -  ano
protiskluznost -  min.R9
povrchová úprava -  PUR
tloušťka materiálu:
homogenní PVC -  2 mm (což je vlastně celá tloušťka PVC)
heterogenní PVC -  tloušťka nášlapné vrstvy min. 0,55 mm
barva / odstín / dekor -   barvu  a dekor vybere investor
</t>
  </si>
  <si>
    <t>pvc1*1,1</t>
  </si>
  <si>
    <t>pvcsokl*0,06*1,2</t>
  </si>
  <si>
    <t>70</t>
  </si>
  <si>
    <t>776410811</t>
  </si>
  <si>
    <t>Odstranění soklíků a lišt pryžových nebo plastových</t>
  </si>
  <si>
    <t>1782819129</t>
  </si>
  <si>
    <t>"1levá"30,125*2+1,95-(0,9*6+0,8*4+0,6+1,45*3)</t>
  </si>
  <si>
    <t>"2levá"30,125*2+1,95-(0,9*15+0,8*3+0,6)</t>
  </si>
  <si>
    <t>"2pravá"5,9*2+1,95+0,56*2-(0,9*2)</t>
  </si>
  <si>
    <t>"3levá"30,125*2+1,95-(0,9*15+0,8*3+0,6)</t>
  </si>
  <si>
    <t>"3pravá"12,125*2+1,95-(0,9*5)</t>
  </si>
  <si>
    <t>"4levá"30,125*2+1,95-(0,9*15+0,8*3+0,6)</t>
  </si>
  <si>
    <t>"4pravá"0</t>
  </si>
  <si>
    <t>71</t>
  </si>
  <si>
    <t>776411111</t>
  </si>
  <si>
    <t>Montáž obvodových soklíků výšky do 80 mm</t>
  </si>
  <si>
    <t>954922413</t>
  </si>
  <si>
    <t>"2 část schod"4,85*2+5,85</t>
  </si>
  <si>
    <t>"4pravá-na chodbě ponechán ker.sokl"0</t>
  </si>
  <si>
    <t>"sklady"((1,8+1,2)*2-0,7)*2</t>
  </si>
  <si>
    <t>72</t>
  </si>
  <si>
    <t>614001</t>
  </si>
  <si>
    <t>soklová lišta pro vlepení pásku PVC v. 60mm</t>
  </si>
  <si>
    <t>123589612</t>
  </si>
  <si>
    <t>pvcsokl*1,1</t>
  </si>
  <si>
    <t>73</t>
  </si>
  <si>
    <t>776991821</t>
  </si>
  <si>
    <t>Odstranění lepidla ručně z podlah</t>
  </si>
  <si>
    <t>-466129773</t>
  </si>
  <si>
    <t>-4,85*5,85</t>
  </si>
  <si>
    <t>"4p"36,0</t>
  </si>
  <si>
    <t>74</t>
  </si>
  <si>
    <t>998776203</t>
  </si>
  <si>
    <t>Přesun hmot procentní pro podlahy povlakové v objektech v do 24 m</t>
  </si>
  <si>
    <t>-1338495559</t>
  </si>
  <si>
    <t>783</t>
  </si>
  <si>
    <t>Dokončovací práce - nátěry</t>
  </si>
  <si>
    <t>75</t>
  </si>
  <si>
    <t>783306805</t>
  </si>
  <si>
    <t>Odstranění nátěru ze zámečnických konstrukcí opálením s obroušením</t>
  </si>
  <si>
    <t>-1197220578</t>
  </si>
  <si>
    <t>"zárubně"</t>
  </si>
  <si>
    <t>(0,9+1,97*2)*0,21*85</t>
  </si>
  <si>
    <t>(1,45+2,1*2)*0,21*5</t>
  </si>
  <si>
    <t>"dvířka EL"</t>
  </si>
  <si>
    <t xml:space="preserve">0,65*1,6*4 </t>
  </si>
  <si>
    <t>"zábradlí"</t>
  </si>
  <si>
    <t>(3,4*6+1,65*5+3,45)*0,9*2</t>
  </si>
  <si>
    <t>76</t>
  </si>
  <si>
    <t>783314101</t>
  </si>
  <si>
    <t>Základní jednonásobný syntetický nátěr zámečnických konstrukcí</t>
  </si>
  <si>
    <t>2004023685</t>
  </si>
  <si>
    <t>77</t>
  </si>
  <si>
    <t>783315103</t>
  </si>
  <si>
    <t>Mezinátěr jednonásobný syntetický  samozákladující zámečnických konstrukcí</t>
  </si>
  <si>
    <t>-752991456</t>
  </si>
  <si>
    <t>78</t>
  </si>
  <si>
    <t>783317101</t>
  </si>
  <si>
    <t>Krycí jednonásobný syntetický standardní nátěr zámečnických konstrukcí</t>
  </si>
  <si>
    <t>-541405912</t>
  </si>
  <si>
    <t>nat*2</t>
  </si>
  <si>
    <t>79</t>
  </si>
  <si>
    <t>783322101</t>
  </si>
  <si>
    <t>Tmelení včetně přebroušení zámečnických konstrukcí disperzním tmelem</t>
  </si>
  <si>
    <t>280623462</t>
  </si>
  <si>
    <t>80</t>
  </si>
  <si>
    <t>783813101</t>
  </si>
  <si>
    <t>Penetrační syntetický nátěr hladkých betonových povrchů</t>
  </si>
  <si>
    <t>836333112</t>
  </si>
  <si>
    <t>81</t>
  </si>
  <si>
    <t>783817401</t>
  </si>
  <si>
    <t>Krycí dvojnásobný syntetický nátěr hladkých betonových povrchů</t>
  </si>
  <si>
    <t>-1349295689</t>
  </si>
  <si>
    <t>82</t>
  </si>
  <si>
    <t>783826605</t>
  </si>
  <si>
    <t>Hydrofobizační transparentní silikonový nátěr hladkých betonových povrchů, povrchů z desek</t>
  </si>
  <si>
    <t>995490258</t>
  </si>
  <si>
    <t>"podstupnice schodů"</t>
  </si>
  <si>
    <t>1,8*0,15*10*6</t>
  </si>
  <si>
    <t>784</t>
  </si>
  <si>
    <t>Dokončovací práce - malby a tapety</t>
  </si>
  <si>
    <t>83</t>
  </si>
  <si>
    <t>784111027</t>
  </si>
  <si>
    <t>Obroušení podkladu ze stěrky na schodišti o výšce podlaží do 3,80 m</t>
  </si>
  <si>
    <t>896697942</t>
  </si>
  <si>
    <t>84</t>
  </si>
  <si>
    <t>784111011</t>
  </si>
  <si>
    <t>Obroušení podkladu omítnutého v místnostech výšky do 3,80 m</t>
  </si>
  <si>
    <t>1719926343</t>
  </si>
  <si>
    <t>85</t>
  </si>
  <si>
    <t>784131101</t>
  </si>
  <si>
    <t>Odstranění linkrustace v místnostech výšky do 3,80 m</t>
  </si>
  <si>
    <t>1582693152</t>
  </si>
  <si>
    <t>"1"(5,7+6,0+30,1+1,95)*2*1,2</t>
  </si>
  <si>
    <t>"2"(3,8+5,85+5,2+5,85+30,1+1,95+5,5+2,0)*2*1,2</t>
  </si>
  <si>
    <t>"3"(3,8+5,85+30,1+1,95+12,1+1,95)*2*1,2</t>
  </si>
  <si>
    <t>"4"(3,8+5,85+30,1+1,95+12,1+1,95)*2*1,2</t>
  </si>
  <si>
    <t>-0,9*1,2*82</t>
  </si>
  <si>
    <t>"odpočet kompletně otlučené omítky na chodbách 2.-4.np"-om100/3,0*1,2</t>
  </si>
  <si>
    <t>86</t>
  </si>
  <si>
    <t>784131111</t>
  </si>
  <si>
    <t>Odstranění linkrustace na schodišti výšky podlaží do 3,80 m</t>
  </si>
  <si>
    <t>-469493929</t>
  </si>
  <si>
    <t>(3,8*2+1,5*2)*1,2*4</t>
  </si>
  <si>
    <t>87</t>
  </si>
  <si>
    <t>784181101</t>
  </si>
  <si>
    <t>Základní akrylátová jednonásobná penetrace podkladu v místnostech výšky do 3,80m</t>
  </si>
  <si>
    <t>1285500181</t>
  </si>
  <si>
    <t>"strop"om10s</t>
  </si>
  <si>
    <t>"stěny s dopočtem otvorů"(om10+om30+om100+lin1)*1,19</t>
  </si>
  <si>
    <t>88</t>
  </si>
  <si>
    <t>784181107</t>
  </si>
  <si>
    <t>Základní akrylátová jednonásobná penetrace podkladu na schodišti o výšce podlaží do 3,80 m</t>
  </si>
  <si>
    <t>-358422021</t>
  </si>
  <si>
    <t>89</t>
  </si>
  <si>
    <t>784211101</t>
  </si>
  <si>
    <t>Dvojnásobné bílé malby ze směsí za mokra výborně otěruvzdorných v místnostech výšky do 3,80 m</t>
  </si>
  <si>
    <t>-1697959182</t>
  </si>
  <si>
    <t>90</t>
  </si>
  <si>
    <t>784211107</t>
  </si>
  <si>
    <t>Dvojnásobné  bílé malby ze směsí za mokra výborně otěruvzdorných na schodišti výšky do 3,80 m</t>
  </si>
  <si>
    <t>-2103244562</t>
  </si>
  <si>
    <t>"podhled ramena"3,6*1,8*6</t>
  </si>
  <si>
    <t>"podhled mezipodesty"5,25*(2,0+0,3)*3</t>
  </si>
  <si>
    <t>"boky ramen"3,6*0,25*6</t>
  </si>
  <si>
    <t>"boky nosníků"1,65*0,5*3*2+1,8*0,35*6*2</t>
  </si>
  <si>
    <t>"průvlak v obv"(0,2*2+0,4)*5,25</t>
  </si>
  <si>
    <t>"strop"5,17*5,25</t>
  </si>
  <si>
    <t>"schod.stěny"(3,6+1,5)*3,3*2*4</t>
  </si>
  <si>
    <t>91</t>
  </si>
  <si>
    <t>784511035</t>
  </si>
  <si>
    <t>Lepení vliesových vzorovaných tapet na stěny výšky do 3,00 m</t>
  </si>
  <si>
    <t>939418323</t>
  </si>
  <si>
    <t>"hala 2p"4,6*2,75*2</t>
  </si>
  <si>
    <t>92</t>
  </si>
  <si>
    <t>6246804</t>
  </si>
  <si>
    <t>tapeta vliesová - typ dle investora</t>
  </si>
  <si>
    <t>-877577378</t>
  </si>
  <si>
    <t>4,6*2,75*2*1,1</t>
  </si>
  <si>
    <t>kob</t>
  </si>
  <si>
    <t>51,6</t>
  </si>
  <si>
    <t>om1</t>
  </si>
  <si>
    <t>358,7</t>
  </si>
  <si>
    <t>om100k</t>
  </si>
  <si>
    <t>27,948</t>
  </si>
  <si>
    <t>om10k</t>
  </si>
  <si>
    <t>751,251</t>
  </si>
  <si>
    <t>om2</t>
  </si>
  <si>
    <t>1132,95</t>
  </si>
  <si>
    <t>om30k</t>
  </si>
  <si>
    <t>195,537</t>
  </si>
  <si>
    <t>pvc2</t>
  </si>
  <si>
    <t>178</t>
  </si>
  <si>
    <t>02 - Kanceláře</t>
  </si>
  <si>
    <t>soklkob</t>
  </si>
  <si>
    <t>57,76</t>
  </si>
  <si>
    <t>soklpvc</t>
  </si>
  <si>
    <t>173,02</t>
  </si>
  <si>
    <t xml:space="preserve">    3 - Svislé a kompletní konstrukce</t>
  </si>
  <si>
    <t>Svislé a kompletní konstrukce</t>
  </si>
  <si>
    <t>340239222</t>
  </si>
  <si>
    <t>Zazdívka otvorů pl do 4 m2 v příčkách nebo stěnách z cihel POROTHERM P+D tl 115 mm</t>
  </si>
  <si>
    <t>817865387</t>
  </si>
  <si>
    <t>"301"1,0*2,1</t>
  </si>
  <si>
    <t>-1413689997</t>
  </si>
  <si>
    <t>"312"(2,92)*3,0</t>
  </si>
  <si>
    <t>"313"(2,92)*3,0</t>
  </si>
  <si>
    <t>"314"(2,92)*3,0</t>
  </si>
  <si>
    <t>"412"(2,92)*3,0</t>
  </si>
  <si>
    <t>-0,9*1,97*4</t>
  </si>
  <si>
    <t>-1625811356</t>
  </si>
  <si>
    <t>612325225</t>
  </si>
  <si>
    <t>Vápenocementová štuková omítka malých ploch do 4,0 m2 na stěnách</t>
  </si>
  <si>
    <t>403018746</t>
  </si>
  <si>
    <t>"zazděné dveře 3p"2</t>
  </si>
  <si>
    <t>2093365248</t>
  </si>
  <si>
    <t>"210"(2,92+5,5)*2*3,0</t>
  </si>
  <si>
    <t>"216"(2,92+5,5)*2*3,0</t>
  </si>
  <si>
    <t>"217"(2,92+5,5)*2*3,0</t>
  </si>
  <si>
    <t>"301"(6,05+5,55+1,35+1,25+2,73+1,8)*2*3,0</t>
  </si>
  <si>
    <t>"302"(5,85+5,55)*2*3,0</t>
  </si>
  <si>
    <t>"315"(2,92+5,55)*2*3,0</t>
  </si>
  <si>
    <t>"323"(2,92+5,5)*2*3,0</t>
  </si>
  <si>
    <t>"404"(2,92+5,55)*2*3,0</t>
  </si>
  <si>
    <t>"410"(2,92+5,55)*2*3,0</t>
  </si>
  <si>
    <t>"411"(2,92+5,55)*2*3,0</t>
  </si>
  <si>
    <t>"413"(2,92+5,5)*2*3,0</t>
  </si>
  <si>
    <t>"414"(2,92+5,5)*2*3,0</t>
  </si>
  <si>
    <t>"423"(2,92+5,55)*2*3,0</t>
  </si>
  <si>
    <t>"408"(5,85+5,55)*2*3,0</t>
  </si>
  <si>
    <t>"zas 4p"(6,05+5,55*2)*3,0</t>
  </si>
  <si>
    <t>"otvory"-0,9*1,97*13</t>
  </si>
  <si>
    <t>-2,9*1,5*11</t>
  </si>
  <si>
    <t>-(6,05+5,85+5,85+6,05)*1,5</t>
  </si>
  <si>
    <t>1916364972</t>
  </si>
  <si>
    <t>"312"(2,92+5,55)*2*3,0</t>
  </si>
  <si>
    <t>"313"(2,92+5,55)*2*3,0</t>
  </si>
  <si>
    <t>"314"(2,92+5,55)*2*3,0</t>
  </si>
  <si>
    <t>"412"(2,92+5,55)*2*3,0</t>
  </si>
  <si>
    <t>"415"(2,92+5,55)*2*3,0</t>
  </si>
  <si>
    <t>-(0,9*1,97+2,9*1,5)*5</t>
  </si>
  <si>
    <t>"odpočet čelních stěn"-om100k</t>
  </si>
  <si>
    <t>-846518264</t>
  </si>
  <si>
    <t>1488694964</t>
  </si>
  <si>
    <t>"dle stropů"om1</t>
  </si>
  <si>
    <t>968072455</t>
  </si>
  <si>
    <t>Vybourání kovových dveřních zárubní pl do 2 m2</t>
  </si>
  <si>
    <t>-446981653</t>
  </si>
  <si>
    <t>"301"0,9*1,97</t>
  </si>
  <si>
    <t>2055940702</t>
  </si>
  <si>
    <t>542799358</t>
  </si>
  <si>
    <t>1442906805</t>
  </si>
  <si>
    <t>-56886157</t>
  </si>
  <si>
    <t>-2125251284</t>
  </si>
  <si>
    <t>497844694</t>
  </si>
  <si>
    <t>1766939825</t>
  </si>
  <si>
    <t>-324616858</t>
  </si>
  <si>
    <t>1983845970</t>
  </si>
  <si>
    <t>766411812</t>
  </si>
  <si>
    <t>Demontáž truhlářského obložení stěn z panelů plochy přes 1,5 m2</t>
  </si>
  <si>
    <t>1129574439</t>
  </si>
  <si>
    <t>"301 a 302"</t>
  </si>
  <si>
    <t>2,0*3,0</t>
  </si>
  <si>
    <t>5,15*3,0*2</t>
  </si>
  <si>
    <t>"4p zas"2,5*3,0+5,2*0,9</t>
  </si>
  <si>
    <t>"404"1,8*3,0</t>
  </si>
  <si>
    <t>766411822</t>
  </si>
  <si>
    <t>Demontáž truhlářského obložení stěn podkladových roštů</t>
  </si>
  <si>
    <t>-1170446484</t>
  </si>
  <si>
    <t>766691914</t>
  </si>
  <si>
    <t>Vyvěšení nebo zavěšení dřevěných křídel dveří pl do 2 m2</t>
  </si>
  <si>
    <t>-266496946</t>
  </si>
  <si>
    <t>-751679653</t>
  </si>
  <si>
    <t>"301,302"(6,05+5,85)</t>
  </si>
  <si>
    <t>516431929</t>
  </si>
  <si>
    <t>"301,302"(6,05+5,85)*(0,8+0,5)</t>
  </si>
  <si>
    <t>-1542685630</t>
  </si>
  <si>
    <t>-25375578</t>
  </si>
  <si>
    <t>"3p"4</t>
  </si>
  <si>
    <t>814509507</t>
  </si>
  <si>
    <t>-1470175693</t>
  </si>
  <si>
    <t>771591199</t>
  </si>
  <si>
    <t xml:space="preserve">Úprava dlažby po odstranění koberce - oprava, mechanické i chemické čištění </t>
  </si>
  <si>
    <t>-1068445699</t>
  </si>
  <si>
    <t>"zas 424"42,5</t>
  </si>
  <si>
    <t>1903849725</t>
  </si>
  <si>
    <t>-449487544</t>
  </si>
  <si>
    <t>pvc2+kob</t>
  </si>
  <si>
    <t>-685973401</t>
  </si>
  <si>
    <t>"přepoklad pod kobercem i PVC"kob</t>
  </si>
  <si>
    <t>"koberec v zas 4P"42,5</t>
  </si>
  <si>
    <t>"koberce v ostatních kancelářích"14,8*7</t>
  </si>
  <si>
    <t>776211111</t>
  </si>
  <si>
    <t>Lepení textilních pásů</t>
  </si>
  <si>
    <t>-2121399532</t>
  </si>
  <si>
    <t>"301"21,4</t>
  </si>
  <si>
    <t>"302"30,2</t>
  </si>
  <si>
    <t>697510130</t>
  </si>
  <si>
    <t>koberec zátěžový-vysoká zátěž - typ dle investora</t>
  </si>
  <si>
    <t>-1225697622</t>
  </si>
  <si>
    <t xml:space="preserve">Poznámka k položce:
Koberce zátěžové, pro oblast komerční
materiál vlasu -   100%PA (polyamid)
váha vlasu -    min.500g/m2
výška vlasu -    min.4mm
hustota vlákna -   min.190.000/m2
nehořlavost -    Cfl - S1
odolnost na kolečkové židle -  ano
antistatičnost -   ano
stálobarevnost -   ano
třída zátěže -    33
barva / odstín / dekor -  barvu  a dekor vybere investor
</t>
  </si>
  <si>
    <t>kob*1,1</t>
  </si>
  <si>
    <t>soklkob*0,06*1,2</t>
  </si>
  <si>
    <t>776212111</t>
  </si>
  <si>
    <t>Volné položení textilních pásů s podlepením spojů páskou</t>
  </si>
  <si>
    <t>570700999</t>
  </si>
  <si>
    <t>"zas 4p ?? dle investora"36,0</t>
  </si>
  <si>
    <t>-1420092946</t>
  </si>
  <si>
    <t>"zas 4p"36,0*1,1</t>
  </si>
  <si>
    <t>-1959690094</t>
  </si>
  <si>
    <t>"210"14,4</t>
  </si>
  <si>
    <t>"216"14,8</t>
  </si>
  <si>
    <t>"312"0</t>
  </si>
  <si>
    <t>"315"14,8</t>
  </si>
  <si>
    <t>"323"14,8</t>
  </si>
  <si>
    <t>"408"30,2</t>
  </si>
  <si>
    <t>"410"14,4</t>
  </si>
  <si>
    <t>"411"15,1</t>
  </si>
  <si>
    <t>"412"15,1</t>
  </si>
  <si>
    <t>"413"14,8</t>
  </si>
  <si>
    <t>"414"14,8</t>
  </si>
  <si>
    <t>"415"14,8</t>
  </si>
  <si>
    <t>"zas 4P zůstává dlažba"0</t>
  </si>
  <si>
    <t>1970892177</t>
  </si>
  <si>
    <t>pvc2*1,1</t>
  </si>
  <si>
    <t>soklpvc*0,06*1,2</t>
  </si>
  <si>
    <t>896890362</t>
  </si>
  <si>
    <t>soklpvc+soklkob</t>
  </si>
  <si>
    <t>1010492583</t>
  </si>
  <si>
    <t>"210"(2,92+5,5)*2</t>
  </si>
  <si>
    <t>"216"(2,92+5,5)*2</t>
  </si>
  <si>
    <t>"315"(2,92+5,55)*2</t>
  </si>
  <si>
    <t>"323"(2,92+5,5)*2</t>
  </si>
  <si>
    <t>"411"(2,92+5,55)*2</t>
  </si>
  <si>
    <t>"412"(2,92+5,55)*2</t>
  </si>
  <si>
    <t>"414"(2,92+5,5)*2</t>
  </si>
  <si>
    <t>"415"(2,92+5,55)*2</t>
  </si>
  <si>
    <t>"408"(5,85+5,55)*2</t>
  </si>
  <si>
    <t>"zas 4p"(6,05+5,55)*2</t>
  </si>
  <si>
    <t>-0,9*9</t>
  </si>
  <si>
    <t>"301"(6,05+5,55+1,35+1,25+2,73+1,8)*2</t>
  </si>
  <si>
    <t>"302"(5,85+5,55)*2</t>
  </si>
  <si>
    <t>-0,9-0,8*2</t>
  </si>
  <si>
    <t>-1774298277</t>
  </si>
  <si>
    <t>soklpvc*1,1</t>
  </si>
  <si>
    <t>614002</t>
  </si>
  <si>
    <t>kobercová lišta pro vlepení kobercového pásku</t>
  </si>
  <si>
    <t>988833988</t>
  </si>
  <si>
    <t>soklkob*1,1</t>
  </si>
  <si>
    <t>-16893713</t>
  </si>
  <si>
    <t>-2141403625</t>
  </si>
  <si>
    <t>om1+om2</t>
  </si>
  <si>
    <t>-883402005</t>
  </si>
  <si>
    <t>"strop"om1</t>
  </si>
  <si>
    <t>"stěny"om2</t>
  </si>
  <si>
    <t>-86330250</t>
  </si>
  <si>
    <t>"stropy"</t>
  </si>
  <si>
    <t>"217"14,4</t>
  </si>
  <si>
    <t>"312"14,8</t>
  </si>
  <si>
    <t>"313"14,8</t>
  </si>
  <si>
    <t>"314"14,8</t>
  </si>
  <si>
    <t>"404"13,0</t>
  </si>
  <si>
    <t>"423"14,8</t>
  </si>
  <si>
    <t>"zas 4p"42,5</t>
  </si>
  <si>
    <t>"stěny"</t>
  </si>
  <si>
    <t>"404"(2,92+5,55+1,45+2,05)*2*3,0</t>
  </si>
  <si>
    <t>03 - Výplně otvorů</t>
  </si>
  <si>
    <t xml:space="preserve">    787 - Dokončovací práce - zasklívání</t>
  </si>
  <si>
    <t>642944121</t>
  </si>
  <si>
    <t>Osazování ocelových zárubní dodatečné pl do 2,5 m2</t>
  </si>
  <si>
    <t>1107332040</t>
  </si>
  <si>
    <t>553311320</t>
  </si>
  <si>
    <t>zárubeň ocelová pro běžné zdění H 125 900 L/P</t>
  </si>
  <si>
    <t>-37343417</t>
  </si>
  <si>
    <t>1521459995</t>
  </si>
  <si>
    <t>"2p stávající jsou křivé-výměna"0,9*1,97*2</t>
  </si>
  <si>
    <t>313908341</t>
  </si>
  <si>
    <t>-1112239532</t>
  </si>
  <si>
    <t>852108029</t>
  </si>
  <si>
    <t>-1416062324</t>
  </si>
  <si>
    <t>-789685970</t>
  </si>
  <si>
    <t>763111314</t>
  </si>
  <si>
    <t>SDK příčka tl 100 mm profil CW+UW 75 desky 1xA 12,5 TI 60 mm EI 30 Rw 47 DB</t>
  </si>
  <si>
    <t>790208090</t>
  </si>
  <si>
    <t>"1p u vstupu"1,2*3,0*2</t>
  </si>
  <si>
    <t>763181311</t>
  </si>
  <si>
    <t>Montáž jednokřídlové kovové zárubně v do 2,75 m SDK příčka</t>
  </si>
  <si>
    <t>-674903167</t>
  </si>
  <si>
    <t>553315210</t>
  </si>
  <si>
    <t>zárubeň ocelová pro sádrokarton S 100 700 L/P</t>
  </si>
  <si>
    <t>98411716</t>
  </si>
  <si>
    <t>-2055085886</t>
  </si>
  <si>
    <t>766660002</t>
  </si>
  <si>
    <t>Montáž dveřních křídel otvíravých 1křídlových š přes 0,8 m do ocelové zárubně</t>
  </si>
  <si>
    <t>-1428806984</t>
  </si>
  <si>
    <t>611PSV01</t>
  </si>
  <si>
    <t>dveře vnitřní plné, CPL buk, 1křídlové 60x197 cm, kování chrom klika-klika,štítek, zámek, vložka FAB stávající</t>
  </si>
  <si>
    <t>270816265</t>
  </si>
  <si>
    <t>611PSV02</t>
  </si>
  <si>
    <t>dveře vnitřní plné, CPL buk, 1křídlové 80x197 cm, kování chrom klika-klika,štítek, zámek, vložka FAB stávající</t>
  </si>
  <si>
    <t>498622254</t>
  </si>
  <si>
    <t>611PSV03</t>
  </si>
  <si>
    <t>dveře vnitřní plné, CPL buk, 1křídlové 90x197 cm, kování chrom klika-klika,štítek, zámek, vložka FAB stávající</t>
  </si>
  <si>
    <t>95495010</t>
  </si>
  <si>
    <t>611PSV03A</t>
  </si>
  <si>
    <t>-629302245</t>
  </si>
  <si>
    <t>611PSV03B</t>
  </si>
  <si>
    <t>59707525</t>
  </si>
  <si>
    <t>611PSV07</t>
  </si>
  <si>
    <t>dveře vnitřní plné, CPL bílé 1křídlové 70x197 cm do sdk příčky, kování chrom klika-klika,štítek, zámek, vložka FAB</t>
  </si>
  <si>
    <t>2109011990</t>
  </si>
  <si>
    <t>766660012</t>
  </si>
  <si>
    <t>Montáž dveřních křídel otvíravých 2křídlových š přes 1,45 m do ocelové zárubně</t>
  </si>
  <si>
    <t>-1082351808</t>
  </si>
  <si>
    <t>611PSV04</t>
  </si>
  <si>
    <t>dveře vnitřní plné, CPL buk, 2křídlové 145x197 cm, kování chrom klika-klika,štítek, zámek, vložka FAB stávající</t>
  </si>
  <si>
    <t>1076814748</t>
  </si>
  <si>
    <t>611PSV06</t>
  </si>
  <si>
    <t>dveře vnitřní plné, CPL buk, 2křídlové 180x197 cm, kování chrom klika-klika,štítek, zámek, vložka FAB stávající</t>
  </si>
  <si>
    <t>1597420553</t>
  </si>
  <si>
    <t>766660722R</t>
  </si>
  <si>
    <t>Montáž dveřního kování - vložka FAB - použít stávající</t>
  </si>
  <si>
    <t>1481873170</t>
  </si>
  <si>
    <t>766660722D</t>
  </si>
  <si>
    <t>Demontáž dveřního kování - vložka FAB pro další použití</t>
  </si>
  <si>
    <t>-308246702</t>
  </si>
  <si>
    <t>766662811</t>
  </si>
  <si>
    <t>Demontáž truhlářských prahů dveří jednokřídlových</t>
  </si>
  <si>
    <t>-1145014129</t>
  </si>
  <si>
    <t>766662812</t>
  </si>
  <si>
    <t>Demontáž truhlářských prahů dveří dvoukřídlových</t>
  </si>
  <si>
    <t>728594421</t>
  </si>
  <si>
    <t>2143505553</t>
  </si>
  <si>
    <t>766695212</t>
  </si>
  <si>
    <t>Montáž truhlářských prahů dveří 1křídlových šířky do 10 cm</t>
  </si>
  <si>
    <t>1078151759</t>
  </si>
  <si>
    <t>611871560</t>
  </si>
  <si>
    <t>prah dveřní dřevěný tl 2 cm dl.82 cm š 10 cm</t>
  </si>
  <si>
    <t>2073203050</t>
  </si>
  <si>
    <t>611871760</t>
  </si>
  <si>
    <t>prah dveřní dřevěný tl 2 cm dl.92 cm š 10 cm</t>
  </si>
  <si>
    <t>1064604806</t>
  </si>
  <si>
    <t>611871160</t>
  </si>
  <si>
    <t>prah dveřní dřevěný tl 2 cm dl.62 cm š 10 cm</t>
  </si>
  <si>
    <t>807003874</t>
  </si>
  <si>
    <t>611871360</t>
  </si>
  <si>
    <t>prah dveřní dřevěný tl 2 cm dl.72 cm š 10 cm</t>
  </si>
  <si>
    <t>294105252</t>
  </si>
  <si>
    <t>766695232</t>
  </si>
  <si>
    <t>Montáž truhlářských prahů dveří 2křídlových šířky do 10 cm</t>
  </si>
  <si>
    <t>-1767950404</t>
  </si>
  <si>
    <t>611872560</t>
  </si>
  <si>
    <t>prah dveřní dřevěný tl 2 cm dl.147 cm š 10 cm</t>
  </si>
  <si>
    <t>-1211025875</t>
  </si>
  <si>
    <t>611872561</t>
  </si>
  <si>
    <t>prah dveřní dřevěný tl 2 cm dl.182 cm š 10 cm</t>
  </si>
  <si>
    <t>-1392824125</t>
  </si>
  <si>
    <t>-1489911518</t>
  </si>
  <si>
    <t>7676403D</t>
  </si>
  <si>
    <t>Demontáž stávajících ocel. stěn s 1kř dveřmi - sklady u vstupu, vč.likvidace odpadu</t>
  </si>
  <si>
    <t>-466830251</t>
  </si>
  <si>
    <t>7676404</t>
  </si>
  <si>
    <t xml:space="preserve">Renovace stávajících 2kř dveří s nadsvětlíkem do chodeb - vyčištění, seřízení, příp. opravy a přesklení </t>
  </si>
  <si>
    <t>719214271</t>
  </si>
  <si>
    <t>-521046796</t>
  </si>
  <si>
    <t>787</t>
  </si>
  <si>
    <t>Dokončovací práce - zasklívání</t>
  </si>
  <si>
    <t>78761R</t>
  </si>
  <si>
    <t>Zasklení nadsvětlíku dveří 4np , vel. cca 1800x600 vč. demontáže stávající výplně</t>
  </si>
  <si>
    <t>-1332910444</t>
  </si>
  <si>
    <t>VON - Vedlejší a ostatní náklady</t>
  </si>
  <si>
    <t>VRN - Vedlejší rozpočtové náklady</t>
  </si>
  <si>
    <t xml:space="preserve">    VRN3 - Zařízení staveniště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</si>
  <si>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</si>
  <si>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</si>
  <si>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</si>
  <si>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</si>
  <si>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</si>
  <si>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</si>
  <si>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1024</t>
  </si>
  <si>
    <t>-952020344</t>
  </si>
  <si>
    <t>Poznámka k položce:
Cena stanovena procentní sazbou</t>
  </si>
  <si>
    <t>VRN7</t>
  </si>
  <si>
    <t>Provozní vlivy</t>
  </si>
  <si>
    <t>070001000</t>
  </si>
  <si>
    <t>155545318</t>
  </si>
  <si>
    <t xml:space="preserve">Poznámka k položce:
Cena stanovena procentní sazbou.
Do ceny zahrnout opatření pro práci při nepřerušeném provozu v objektu, oddělení dotčených prostor (protiprašné zástěny), příp. práce o víkendu.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</si>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</sst>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0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33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pane ySplit="1" topLeftCell="A20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81" t="s">
        <v>16</v>
      </c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29"/>
      <c r="AQ5" s="31"/>
      <c r="BE5" s="379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83" t="s">
        <v>19</v>
      </c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29"/>
      <c r="AQ6" s="31"/>
      <c r="BE6" s="380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80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80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80"/>
      <c r="BS9" s="24" t="s">
        <v>8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80"/>
      <c r="BS10" s="24" t="s">
        <v>8</v>
      </c>
    </row>
    <row r="11" spans="2:71" ht="18.4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21</v>
      </c>
      <c r="AO11" s="29"/>
      <c r="AP11" s="29"/>
      <c r="AQ11" s="31"/>
      <c r="BE11" s="380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80"/>
      <c r="BS12" s="24" t="s">
        <v>8</v>
      </c>
    </row>
    <row r="13" spans="2:71" ht="14.45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80"/>
      <c r="BS13" s="24" t="s">
        <v>8</v>
      </c>
    </row>
    <row r="14" spans="2:71" ht="15">
      <c r="B14" s="28"/>
      <c r="C14" s="29"/>
      <c r="D14" s="29"/>
      <c r="E14" s="384" t="s">
        <v>32</v>
      </c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80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80"/>
      <c r="BS15" s="24" t="s">
        <v>6</v>
      </c>
    </row>
    <row r="16" spans="2:71" ht="14.45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21</v>
      </c>
      <c r="AO16" s="29"/>
      <c r="AP16" s="29"/>
      <c r="AQ16" s="31"/>
      <c r="BE16" s="380"/>
      <c r="BS16" s="24" t="s">
        <v>6</v>
      </c>
    </row>
    <row r="17" spans="2:71" ht="18.4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21</v>
      </c>
      <c r="AO17" s="29"/>
      <c r="AP17" s="29"/>
      <c r="AQ17" s="31"/>
      <c r="BE17" s="380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80"/>
      <c r="BS18" s="24" t="s">
        <v>8</v>
      </c>
    </row>
    <row r="19" spans="2:71" ht="14.45" customHeight="1">
      <c r="B19" s="28"/>
      <c r="C19" s="29"/>
      <c r="D19" s="37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80"/>
      <c r="BS19" s="24" t="s">
        <v>8</v>
      </c>
    </row>
    <row r="20" spans="2:71" ht="57" customHeight="1">
      <c r="B20" s="28"/>
      <c r="C20" s="29"/>
      <c r="D20" s="29"/>
      <c r="E20" s="386" t="s">
        <v>37</v>
      </c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29"/>
      <c r="AP20" s="29"/>
      <c r="AQ20" s="31"/>
      <c r="BE20" s="380"/>
      <c r="BS20" s="24" t="s">
        <v>35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80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80"/>
    </row>
    <row r="23" spans="2:57" s="1" customFormat="1" ht="25.9" customHeight="1">
      <c r="B23" s="41"/>
      <c r="C23" s="42"/>
      <c r="D23" s="43" t="s">
        <v>38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87">
        <f>ROUND(AG51,2)</f>
        <v>0</v>
      </c>
      <c r="AL23" s="388"/>
      <c r="AM23" s="388"/>
      <c r="AN23" s="388"/>
      <c r="AO23" s="388"/>
      <c r="AP23" s="42"/>
      <c r="AQ23" s="45"/>
      <c r="BE23" s="380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80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89" t="s">
        <v>39</v>
      </c>
      <c r="M25" s="389"/>
      <c r="N25" s="389"/>
      <c r="O25" s="389"/>
      <c r="P25" s="42"/>
      <c r="Q25" s="42"/>
      <c r="R25" s="42"/>
      <c r="S25" s="42"/>
      <c r="T25" s="42"/>
      <c r="U25" s="42"/>
      <c r="V25" s="42"/>
      <c r="W25" s="389" t="s">
        <v>40</v>
      </c>
      <c r="X25" s="389"/>
      <c r="Y25" s="389"/>
      <c r="Z25" s="389"/>
      <c r="AA25" s="389"/>
      <c r="AB25" s="389"/>
      <c r="AC25" s="389"/>
      <c r="AD25" s="389"/>
      <c r="AE25" s="389"/>
      <c r="AF25" s="42"/>
      <c r="AG25" s="42"/>
      <c r="AH25" s="42"/>
      <c r="AI25" s="42"/>
      <c r="AJ25" s="42"/>
      <c r="AK25" s="389" t="s">
        <v>41</v>
      </c>
      <c r="AL25" s="389"/>
      <c r="AM25" s="389"/>
      <c r="AN25" s="389"/>
      <c r="AO25" s="389"/>
      <c r="AP25" s="42"/>
      <c r="AQ25" s="45"/>
      <c r="BE25" s="380"/>
    </row>
    <row r="26" spans="2:57" s="2" customFormat="1" ht="14.45" customHeight="1">
      <c r="B26" s="47"/>
      <c r="C26" s="48"/>
      <c r="D26" s="49" t="s">
        <v>42</v>
      </c>
      <c r="E26" s="48"/>
      <c r="F26" s="49" t="s">
        <v>43</v>
      </c>
      <c r="G26" s="48"/>
      <c r="H26" s="48"/>
      <c r="I26" s="48"/>
      <c r="J26" s="48"/>
      <c r="K26" s="48"/>
      <c r="L26" s="369">
        <v>0.21</v>
      </c>
      <c r="M26" s="368"/>
      <c r="N26" s="368"/>
      <c r="O26" s="368"/>
      <c r="P26" s="48"/>
      <c r="Q26" s="48"/>
      <c r="R26" s="48"/>
      <c r="S26" s="48"/>
      <c r="T26" s="48"/>
      <c r="U26" s="48"/>
      <c r="V26" s="48"/>
      <c r="W26" s="367">
        <f>ROUND(AZ51,2)</f>
        <v>0</v>
      </c>
      <c r="X26" s="368"/>
      <c r="Y26" s="368"/>
      <c r="Z26" s="368"/>
      <c r="AA26" s="368"/>
      <c r="AB26" s="368"/>
      <c r="AC26" s="368"/>
      <c r="AD26" s="368"/>
      <c r="AE26" s="368"/>
      <c r="AF26" s="48"/>
      <c r="AG26" s="48"/>
      <c r="AH26" s="48"/>
      <c r="AI26" s="48"/>
      <c r="AJ26" s="48"/>
      <c r="AK26" s="367">
        <f>ROUND(AV51,2)</f>
        <v>0</v>
      </c>
      <c r="AL26" s="368"/>
      <c r="AM26" s="368"/>
      <c r="AN26" s="368"/>
      <c r="AO26" s="368"/>
      <c r="AP26" s="48"/>
      <c r="AQ26" s="50"/>
      <c r="BE26" s="380"/>
    </row>
    <row r="27" spans="2:57" s="2" customFormat="1" ht="14.45" customHeight="1">
      <c r="B27" s="47"/>
      <c r="C27" s="48"/>
      <c r="D27" s="48"/>
      <c r="E27" s="48"/>
      <c r="F27" s="49" t="s">
        <v>44</v>
      </c>
      <c r="G27" s="48"/>
      <c r="H27" s="48"/>
      <c r="I27" s="48"/>
      <c r="J27" s="48"/>
      <c r="K27" s="48"/>
      <c r="L27" s="369">
        <v>0.15</v>
      </c>
      <c r="M27" s="368"/>
      <c r="N27" s="368"/>
      <c r="O27" s="368"/>
      <c r="P27" s="48"/>
      <c r="Q27" s="48"/>
      <c r="R27" s="48"/>
      <c r="S27" s="48"/>
      <c r="T27" s="48"/>
      <c r="U27" s="48"/>
      <c r="V27" s="48"/>
      <c r="W27" s="367">
        <f>ROUND(BA51,2)</f>
        <v>0</v>
      </c>
      <c r="X27" s="368"/>
      <c r="Y27" s="368"/>
      <c r="Z27" s="368"/>
      <c r="AA27" s="368"/>
      <c r="AB27" s="368"/>
      <c r="AC27" s="368"/>
      <c r="AD27" s="368"/>
      <c r="AE27" s="368"/>
      <c r="AF27" s="48"/>
      <c r="AG27" s="48"/>
      <c r="AH27" s="48"/>
      <c r="AI27" s="48"/>
      <c r="AJ27" s="48"/>
      <c r="AK27" s="367">
        <f>ROUND(AW51,2)</f>
        <v>0</v>
      </c>
      <c r="AL27" s="368"/>
      <c r="AM27" s="368"/>
      <c r="AN27" s="368"/>
      <c r="AO27" s="368"/>
      <c r="AP27" s="48"/>
      <c r="AQ27" s="50"/>
      <c r="BE27" s="380"/>
    </row>
    <row r="28" spans="2:57" s="2" customFormat="1" ht="14.45" customHeight="1" hidden="1">
      <c r="B28" s="47"/>
      <c r="C28" s="48"/>
      <c r="D28" s="48"/>
      <c r="E28" s="48"/>
      <c r="F28" s="49" t="s">
        <v>45</v>
      </c>
      <c r="G28" s="48"/>
      <c r="H28" s="48"/>
      <c r="I28" s="48"/>
      <c r="J28" s="48"/>
      <c r="K28" s="48"/>
      <c r="L28" s="369">
        <v>0.21</v>
      </c>
      <c r="M28" s="368"/>
      <c r="N28" s="368"/>
      <c r="O28" s="368"/>
      <c r="P28" s="48"/>
      <c r="Q28" s="48"/>
      <c r="R28" s="48"/>
      <c r="S28" s="48"/>
      <c r="T28" s="48"/>
      <c r="U28" s="48"/>
      <c r="V28" s="48"/>
      <c r="W28" s="367">
        <f>ROUND(BB51,2)</f>
        <v>0</v>
      </c>
      <c r="X28" s="368"/>
      <c r="Y28" s="368"/>
      <c r="Z28" s="368"/>
      <c r="AA28" s="368"/>
      <c r="AB28" s="368"/>
      <c r="AC28" s="368"/>
      <c r="AD28" s="368"/>
      <c r="AE28" s="368"/>
      <c r="AF28" s="48"/>
      <c r="AG28" s="48"/>
      <c r="AH28" s="48"/>
      <c r="AI28" s="48"/>
      <c r="AJ28" s="48"/>
      <c r="AK28" s="367">
        <v>0</v>
      </c>
      <c r="AL28" s="368"/>
      <c r="AM28" s="368"/>
      <c r="AN28" s="368"/>
      <c r="AO28" s="368"/>
      <c r="AP28" s="48"/>
      <c r="AQ28" s="50"/>
      <c r="BE28" s="380"/>
    </row>
    <row r="29" spans="2:57" s="2" customFormat="1" ht="14.45" customHeight="1" hidden="1">
      <c r="B29" s="47"/>
      <c r="C29" s="48"/>
      <c r="D29" s="48"/>
      <c r="E29" s="48"/>
      <c r="F29" s="49" t="s">
        <v>46</v>
      </c>
      <c r="G29" s="48"/>
      <c r="H29" s="48"/>
      <c r="I29" s="48"/>
      <c r="J29" s="48"/>
      <c r="K29" s="48"/>
      <c r="L29" s="369">
        <v>0.15</v>
      </c>
      <c r="M29" s="368"/>
      <c r="N29" s="368"/>
      <c r="O29" s="368"/>
      <c r="P29" s="48"/>
      <c r="Q29" s="48"/>
      <c r="R29" s="48"/>
      <c r="S29" s="48"/>
      <c r="T29" s="48"/>
      <c r="U29" s="48"/>
      <c r="V29" s="48"/>
      <c r="W29" s="367">
        <f>ROUND(BC51,2)</f>
        <v>0</v>
      </c>
      <c r="X29" s="368"/>
      <c r="Y29" s="368"/>
      <c r="Z29" s="368"/>
      <c r="AA29" s="368"/>
      <c r="AB29" s="368"/>
      <c r="AC29" s="368"/>
      <c r="AD29" s="368"/>
      <c r="AE29" s="368"/>
      <c r="AF29" s="48"/>
      <c r="AG29" s="48"/>
      <c r="AH29" s="48"/>
      <c r="AI29" s="48"/>
      <c r="AJ29" s="48"/>
      <c r="AK29" s="367">
        <v>0</v>
      </c>
      <c r="AL29" s="368"/>
      <c r="AM29" s="368"/>
      <c r="AN29" s="368"/>
      <c r="AO29" s="368"/>
      <c r="AP29" s="48"/>
      <c r="AQ29" s="50"/>
      <c r="BE29" s="380"/>
    </row>
    <row r="30" spans="2:57" s="2" customFormat="1" ht="14.45" customHeight="1" hidden="1">
      <c r="B30" s="47"/>
      <c r="C30" s="48"/>
      <c r="D30" s="48"/>
      <c r="E30" s="48"/>
      <c r="F30" s="49" t="s">
        <v>47</v>
      </c>
      <c r="G30" s="48"/>
      <c r="H30" s="48"/>
      <c r="I30" s="48"/>
      <c r="J30" s="48"/>
      <c r="K30" s="48"/>
      <c r="L30" s="369">
        <v>0</v>
      </c>
      <c r="M30" s="368"/>
      <c r="N30" s="368"/>
      <c r="O30" s="368"/>
      <c r="P30" s="48"/>
      <c r="Q30" s="48"/>
      <c r="R30" s="48"/>
      <c r="S30" s="48"/>
      <c r="T30" s="48"/>
      <c r="U30" s="48"/>
      <c r="V30" s="48"/>
      <c r="W30" s="367">
        <f>ROUND(BD51,2)</f>
        <v>0</v>
      </c>
      <c r="X30" s="368"/>
      <c r="Y30" s="368"/>
      <c r="Z30" s="368"/>
      <c r="AA30" s="368"/>
      <c r="AB30" s="368"/>
      <c r="AC30" s="368"/>
      <c r="AD30" s="368"/>
      <c r="AE30" s="368"/>
      <c r="AF30" s="48"/>
      <c r="AG30" s="48"/>
      <c r="AH30" s="48"/>
      <c r="AI30" s="48"/>
      <c r="AJ30" s="48"/>
      <c r="AK30" s="367">
        <v>0</v>
      </c>
      <c r="AL30" s="368"/>
      <c r="AM30" s="368"/>
      <c r="AN30" s="368"/>
      <c r="AO30" s="368"/>
      <c r="AP30" s="48"/>
      <c r="AQ30" s="50"/>
      <c r="BE30" s="380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80"/>
    </row>
    <row r="32" spans="2:57" s="1" customFormat="1" ht="25.9" customHeight="1">
      <c r="B32" s="41"/>
      <c r="C32" s="51"/>
      <c r="D32" s="52" t="s">
        <v>48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49</v>
      </c>
      <c r="U32" s="53"/>
      <c r="V32" s="53"/>
      <c r="W32" s="53"/>
      <c r="X32" s="375" t="s">
        <v>50</v>
      </c>
      <c r="Y32" s="376"/>
      <c r="Z32" s="376"/>
      <c r="AA32" s="376"/>
      <c r="AB32" s="376"/>
      <c r="AC32" s="53"/>
      <c r="AD32" s="53"/>
      <c r="AE32" s="53"/>
      <c r="AF32" s="53"/>
      <c r="AG32" s="53"/>
      <c r="AH32" s="53"/>
      <c r="AI32" s="53"/>
      <c r="AJ32" s="53"/>
      <c r="AK32" s="377">
        <f>SUM(AK23:AK30)</f>
        <v>0</v>
      </c>
      <c r="AL32" s="376"/>
      <c r="AM32" s="376"/>
      <c r="AN32" s="376"/>
      <c r="AO32" s="378"/>
      <c r="AP32" s="51"/>
      <c r="AQ32" s="55"/>
      <c r="BE32" s="380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51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CSU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7" t="str">
        <f>K6</f>
        <v>Stavební úpravy v budově Krajské správy ČSÚ HK</v>
      </c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Hradec Králové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59" t="str">
        <f>IF(AN8="","",AN8)</f>
        <v>1. 11. 2017</v>
      </c>
      <c r="AN44" s="359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Český statistický úřad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33</v>
      </c>
      <c r="AJ46" s="63"/>
      <c r="AK46" s="63"/>
      <c r="AL46" s="63"/>
      <c r="AM46" s="360" t="str">
        <f>IF(E17="","",E17)</f>
        <v xml:space="preserve"> </v>
      </c>
      <c r="AN46" s="360"/>
      <c r="AO46" s="360"/>
      <c r="AP46" s="360"/>
      <c r="AQ46" s="63"/>
      <c r="AR46" s="61"/>
      <c r="AS46" s="361" t="s">
        <v>52</v>
      </c>
      <c r="AT46" s="362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31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3"/>
      <c r="AT47" s="364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5"/>
      <c r="AT48" s="366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1" t="s">
        <v>53</v>
      </c>
      <c r="D49" s="372"/>
      <c r="E49" s="372"/>
      <c r="F49" s="372"/>
      <c r="G49" s="372"/>
      <c r="H49" s="79"/>
      <c r="I49" s="373" t="s">
        <v>54</v>
      </c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4" t="s">
        <v>55</v>
      </c>
      <c r="AH49" s="372"/>
      <c r="AI49" s="372"/>
      <c r="AJ49" s="372"/>
      <c r="AK49" s="372"/>
      <c r="AL49" s="372"/>
      <c r="AM49" s="372"/>
      <c r="AN49" s="373" t="s">
        <v>56</v>
      </c>
      <c r="AO49" s="372"/>
      <c r="AP49" s="372"/>
      <c r="AQ49" s="80" t="s">
        <v>57</v>
      </c>
      <c r="AR49" s="61"/>
      <c r="AS49" s="81" t="s">
        <v>58</v>
      </c>
      <c r="AT49" s="82" t="s">
        <v>59</v>
      </c>
      <c r="AU49" s="82" t="s">
        <v>60</v>
      </c>
      <c r="AV49" s="82" t="s">
        <v>61</v>
      </c>
      <c r="AW49" s="82" t="s">
        <v>62</v>
      </c>
      <c r="AX49" s="82" t="s">
        <v>63</v>
      </c>
      <c r="AY49" s="82" t="s">
        <v>64</v>
      </c>
      <c r="AZ49" s="82" t="s">
        <v>65</v>
      </c>
      <c r="BA49" s="82" t="s">
        <v>66</v>
      </c>
      <c r="BB49" s="82" t="s">
        <v>67</v>
      </c>
      <c r="BC49" s="82" t="s">
        <v>68</v>
      </c>
      <c r="BD49" s="83" t="s">
        <v>69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70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52">
        <f>ROUND(SUM(AG52:AG55),2)</f>
        <v>0</v>
      </c>
      <c r="AH51" s="352"/>
      <c r="AI51" s="352"/>
      <c r="AJ51" s="352"/>
      <c r="AK51" s="352"/>
      <c r="AL51" s="352"/>
      <c r="AM51" s="352"/>
      <c r="AN51" s="353">
        <f>SUM(AG51,AT51)</f>
        <v>0</v>
      </c>
      <c r="AO51" s="353"/>
      <c r="AP51" s="353"/>
      <c r="AQ51" s="89" t="s">
        <v>21</v>
      </c>
      <c r="AR51" s="71"/>
      <c r="AS51" s="90">
        <f>ROUND(SUM(AS52:AS55),2)</f>
        <v>0</v>
      </c>
      <c r="AT51" s="91">
        <f>ROUND(SUM(AV51:AW51),2)</f>
        <v>0</v>
      </c>
      <c r="AU51" s="92">
        <f>ROUND(SUM(AU52:AU55),5)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ROUND(SUM(AZ52:AZ55),2)</f>
        <v>0</v>
      </c>
      <c r="BA51" s="91">
        <f>ROUND(SUM(BA52:BA55),2)</f>
        <v>0</v>
      </c>
      <c r="BB51" s="91">
        <f>ROUND(SUM(BB52:BB55),2)</f>
        <v>0</v>
      </c>
      <c r="BC51" s="91">
        <f>ROUND(SUM(BC52:BC55),2)</f>
        <v>0</v>
      </c>
      <c r="BD51" s="93">
        <f>ROUND(SUM(BD52:BD55),2)</f>
        <v>0</v>
      </c>
      <c r="BS51" s="94" t="s">
        <v>71</v>
      </c>
      <c r="BT51" s="94" t="s">
        <v>72</v>
      </c>
      <c r="BU51" s="95" t="s">
        <v>73</v>
      </c>
      <c r="BV51" s="94" t="s">
        <v>74</v>
      </c>
      <c r="BW51" s="94" t="s">
        <v>7</v>
      </c>
      <c r="BX51" s="94" t="s">
        <v>75</v>
      </c>
      <c r="CL51" s="94" t="s">
        <v>21</v>
      </c>
    </row>
    <row r="52" spans="1:91" s="5" customFormat="1" ht="16.5" customHeight="1">
      <c r="A52" s="96" t="s">
        <v>76</v>
      </c>
      <c r="B52" s="97"/>
      <c r="C52" s="98"/>
      <c r="D52" s="370" t="s">
        <v>77</v>
      </c>
      <c r="E52" s="370"/>
      <c r="F52" s="370"/>
      <c r="G52" s="370"/>
      <c r="H52" s="370"/>
      <c r="I52" s="99"/>
      <c r="J52" s="370" t="s">
        <v>78</v>
      </c>
      <c r="K52" s="370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370"/>
      <c r="W52" s="370"/>
      <c r="X52" s="370"/>
      <c r="Y52" s="370"/>
      <c r="Z52" s="370"/>
      <c r="AA52" s="370"/>
      <c r="AB52" s="370"/>
      <c r="AC52" s="370"/>
      <c r="AD52" s="370"/>
      <c r="AE52" s="370"/>
      <c r="AF52" s="370"/>
      <c r="AG52" s="355">
        <f>'01 - Chodby a schodiště'!J27</f>
        <v>0</v>
      </c>
      <c r="AH52" s="356"/>
      <c r="AI52" s="356"/>
      <c r="AJ52" s="356"/>
      <c r="AK52" s="356"/>
      <c r="AL52" s="356"/>
      <c r="AM52" s="356"/>
      <c r="AN52" s="355">
        <f>SUM(AG52,AT52)</f>
        <v>0</v>
      </c>
      <c r="AO52" s="356"/>
      <c r="AP52" s="356"/>
      <c r="AQ52" s="100" t="s">
        <v>79</v>
      </c>
      <c r="AR52" s="101"/>
      <c r="AS52" s="102">
        <v>0</v>
      </c>
      <c r="AT52" s="103">
        <f>ROUND(SUM(AV52:AW52),2)</f>
        <v>0</v>
      </c>
      <c r="AU52" s="104">
        <f>'01 - Chodby a schodiště'!P90</f>
        <v>0</v>
      </c>
      <c r="AV52" s="103">
        <f>'01 - Chodby a schodiště'!J30</f>
        <v>0</v>
      </c>
      <c r="AW52" s="103">
        <f>'01 - Chodby a schodiště'!J31</f>
        <v>0</v>
      </c>
      <c r="AX52" s="103">
        <f>'01 - Chodby a schodiště'!J32</f>
        <v>0</v>
      </c>
      <c r="AY52" s="103">
        <f>'01 - Chodby a schodiště'!J33</f>
        <v>0</v>
      </c>
      <c r="AZ52" s="103">
        <f>'01 - Chodby a schodiště'!F30</f>
        <v>0</v>
      </c>
      <c r="BA52" s="103">
        <f>'01 - Chodby a schodiště'!F31</f>
        <v>0</v>
      </c>
      <c r="BB52" s="103">
        <f>'01 - Chodby a schodiště'!F32</f>
        <v>0</v>
      </c>
      <c r="BC52" s="103">
        <f>'01 - Chodby a schodiště'!F33</f>
        <v>0</v>
      </c>
      <c r="BD52" s="105">
        <f>'01 - Chodby a schodiště'!F34</f>
        <v>0</v>
      </c>
      <c r="BT52" s="106" t="s">
        <v>80</v>
      </c>
      <c r="BV52" s="106" t="s">
        <v>74</v>
      </c>
      <c r="BW52" s="106" t="s">
        <v>81</v>
      </c>
      <c r="BX52" s="106" t="s">
        <v>7</v>
      </c>
      <c r="CL52" s="106" t="s">
        <v>21</v>
      </c>
      <c r="CM52" s="106" t="s">
        <v>82</v>
      </c>
    </row>
    <row r="53" spans="1:91" s="5" customFormat="1" ht="16.5" customHeight="1">
      <c r="A53" s="96" t="s">
        <v>76</v>
      </c>
      <c r="B53" s="97"/>
      <c r="C53" s="98"/>
      <c r="D53" s="370" t="s">
        <v>83</v>
      </c>
      <c r="E53" s="370"/>
      <c r="F53" s="370"/>
      <c r="G53" s="370"/>
      <c r="H53" s="370"/>
      <c r="I53" s="99"/>
      <c r="J53" s="370" t="s">
        <v>84</v>
      </c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55">
        <f>'02 - Kanceláře'!J27</f>
        <v>0</v>
      </c>
      <c r="AH53" s="356"/>
      <c r="AI53" s="356"/>
      <c r="AJ53" s="356"/>
      <c r="AK53" s="356"/>
      <c r="AL53" s="356"/>
      <c r="AM53" s="356"/>
      <c r="AN53" s="355">
        <f>SUM(AG53,AT53)</f>
        <v>0</v>
      </c>
      <c r="AO53" s="356"/>
      <c r="AP53" s="356"/>
      <c r="AQ53" s="100" t="s">
        <v>79</v>
      </c>
      <c r="AR53" s="101"/>
      <c r="AS53" s="102">
        <v>0</v>
      </c>
      <c r="AT53" s="103">
        <f>ROUND(SUM(AV53:AW53),2)</f>
        <v>0</v>
      </c>
      <c r="AU53" s="104">
        <f>'02 - Kanceláře'!P88</f>
        <v>0</v>
      </c>
      <c r="AV53" s="103">
        <f>'02 - Kanceláře'!J30</f>
        <v>0</v>
      </c>
      <c r="AW53" s="103">
        <f>'02 - Kanceláře'!J31</f>
        <v>0</v>
      </c>
      <c r="AX53" s="103">
        <f>'02 - Kanceláře'!J32</f>
        <v>0</v>
      </c>
      <c r="AY53" s="103">
        <f>'02 - Kanceláře'!J33</f>
        <v>0</v>
      </c>
      <c r="AZ53" s="103">
        <f>'02 - Kanceláře'!F30</f>
        <v>0</v>
      </c>
      <c r="BA53" s="103">
        <f>'02 - Kanceláře'!F31</f>
        <v>0</v>
      </c>
      <c r="BB53" s="103">
        <f>'02 - Kanceláře'!F32</f>
        <v>0</v>
      </c>
      <c r="BC53" s="103">
        <f>'02 - Kanceláře'!F33</f>
        <v>0</v>
      </c>
      <c r="BD53" s="105">
        <f>'02 - Kanceláře'!F34</f>
        <v>0</v>
      </c>
      <c r="BT53" s="106" t="s">
        <v>80</v>
      </c>
      <c r="BV53" s="106" t="s">
        <v>74</v>
      </c>
      <c r="BW53" s="106" t="s">
        <v>85</v>
      </c>
      <c r="BX53" s="106" t="s">
        <v>7</v>
      </c>
      <c r="CL53" s="106" t="s">
        <v>21</v>
      </c>
      <c r="CM53" s="106" t="s">
        <v>82</v>
      </c>
    </row>
    <row r="54" spans="1:91" s="5" customFormat="1" ht="16.5" customHeight="1">
      <c r="A54" s="96" t="s">
        <v>76</v>
      </c>
      <c r="B54" s="97"/>
      <c r="C54" s="98"/>
      <c r="D54" s="370" t="s">
        <v>86</v>
      </c>
      <c r="E54" s="370"/>
      <c r="F54" s="370"/>
      <c r="G54" s="370"/>
      <c r="H54" s="370"/>
      <c r="I54" s="99"/>
      <c r="J54" s="370" t="s">
        <v>87</v>
      </c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55">
        <f>'03 - Výplně otvorů'!J27</f>
        <v>0</v>
      </c>
      <c r="AH54" s="356"/>
      <c r="AI54" s="356"/>
      <c r="AJ54" s="356"/>
      <c r="AK54" s="356"/>
      <c r="AL54" s="356"/>
      <c r="AM54" s="356"/>
      <c r="AN54" s="355">
        <f>SUM(AG54,AT54)</f>
        <v>0</v>
      </c>
      <c r="AO54" s="356"/>
      <c r="AP54" s="356"/>
      <c r="AQ54" s="100" t="s">
        <v>79</v>
      </c>
      <c r="AR54" s="101"/>
      <c r="AS54" s="102">
        <v>0</v>
      </c>
      <c r="AT54" s="103">
        <f>ROUND(SUM(AV54:AW54),2)</f>
        <v>0</v>
      </c>
      <c r="AU54" s="104">
        <f>'03 - Výplně otvorů'!P86</f>
        <v>0</v>
      </c>
      <c r="AV54" s="103">
        <f>'03 - Výplně otvorů'!J30</f>
        <v>0</v>
      </c>
      <c r="AW54" s="103">
        <f>'03 - Výplně otvorů'!J31</f>
        <v>0</v>
      </c>
      <c r="AX54" s="103">
        <f>'03 - Výplně otvorů'!J32</f>
        <v>0</v>
      </c>
      <c r="AY54" s="103">
        <f>'03 - Výplně otvorů'!J33</f>
        <v>0</v>
      </c>
      <c r="AZ54" s="103">
        <f>'03 - Výplně otvorů'!F30</f>
        <v>0</v>
      </c>
      <c r="BA54" s="103">
        <f>'03 - Výplně otvorů'!F31</f>
        <v>0</v>
      </c>
      <c r="BB54" s="103">
        <f>'03 - Výplně otvorů'!F32</f>
        <v>0</v>
      </c>
      <c r="BC54" s="103">
        <f>'03 - Výplně otvorů'!F33</f>
        <v>0</v>
      </c>
      <c r="BD54" s="105">
        <f>'03 - Výplně otvorů'!F34</f>
        <v>0</v>
      </c>
      <c r="BT54" s="106" t="s">
        <v>80</v>
      </c>
      <c r="BV54" s="106" t="s">
        <v>74</v>
      </c>
      <c r="BW54" s="106" t="s">
        <v>88</v>
      </c>
      <c r="BX54" s="106" t="s">
        <v>7</v>
      </c>
      <c r="CL54" s="106" t="s">
        <v>21</v>
      </c>
      <c r="CM54" s="106" t="s">
        <v>82</v>
      </c>
    </row>
    <row r="55" spans="1:91" s="5" customFormat="1" ht="16.5" customHeight="1">
      <c r="A55" s="96" t="s">
        <v>76</v>
      </c>
      <c r="B55" s="97"/>
      <c r="C55" s="98"/>
      <c r="D55" s="370" t="s">
        <v>89</v>
      </c>
      <c r="E55" s="370"/>
      <c r="F55" s="370"/>
      <c r="G55" s="370"/>
      <c r="H55" s="370"/>
      <c r="I55" s="99"/>
      <c r="J55" s="370" t="s">
        <v>90</v>
      </c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55">
        <f>'VON - Vedlejší a ostatní ...'!J27</f>
        <v>0</v>
      </c>
      <c r="AH55" s="356"/>
      <c r="AI55" s="356"/>
      <c r="AJ55" s="356"/>
      <c r="AK55" s="356"/>
      <c r="AL55" s="356"/>
      <c r="AM55" s="356"/>
      <c r="AN55" s="355">
        <f>SUM(AG55,AT55)</f>
        <v>0</v>
      </c>
      <c r="AO55" s="356"/>
      <c r="AP55" s="356"/>
      <c r="AQ55" s="100" t="s">
        <v>89</v>
      </c>
      <c r="AR55" s="101"/>
      <c r="AS55" s="107">
        <v>0</v>
      </c>
      <c r="AT55" s="108">
        <f>ROUND(SUM(AV55:AW55),2)</f>
        <v>0</v>
      </c>
      <c r="AU55" s="109">
        <f>'VON - Vedlejší a ostatní ...'!P79</f>
        <v>0</v>
      </c>
      <c r="AV55" s="108">
        <f>'VON - Vedlejší a ostatní ...'!J30</f>
        <v>0</v>
      </c>
      <c r="AW55" s="108">
        <f>'VON - Vedlejší a ostatní ...'!J31</f>
        <v>0</v>
      </c>
      <c r="AX55" s="108">
        <f>'VON - Vedlejší a ostatní ...'!J32</f>
        <v>0</v>
      </c>
      <c r="AY55" s="108">
        <f>'VON - Vedlejší a ostatní ...'!J33</f>
        <v>0</v>
      </c>
      <c r="AZ55" s="108">
        <f>'VON - Vedlejší a ostatní ...'!F30</f>
        <v>0</v>
      </c>
      <c r="BA55" s="108">
        <f>'VON - Vedlejší a ostatní ...'!F31</f>
        <v>0</v>
      </c>
      <c r="BB55" s="108">
        <f>'VON - Vedlejší a ostatní ...'!F32</f>
        <v>0</v>
      </c>
      <c r="BC55" s="108">
        <f>'VON - Vedlejší a ostatní ...'!F33</f>
        <v>0</v>
      </c>
      <c r="BD55" s="110">
        <f>'VON - Vedlejší a ostatní ...'!F34</f>
        <v>0</v>
      </c>
      <c r="BT55" s="106" t="s">
        <v>80</v>
      </c>
      <c r="BV55" s="106" t="s">
        <v>74</v>
      </c>
      <c r="BW55" s="106" t="s">
        <v>91</v>
      </c>
      <c r="BX55" s="106" t="s">
        <v>7</v>
      </c>
      <c r="CL55" s="106" t="s">
        <v>21</v>
      </c>
      <c r="CM55" s="106" t="s">
        <v>82</v>
      </c>
    </row>
    <row r="56" spans="2:44" s="1" customFormat="1" ht="30" customHeight="1">
      <c r="B56" s="41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1"/>
    </row>
    <row r="57" spans="2:44" s="1" customFormat="1" ht="6.95" customHeight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61"/>
    </row>
  </sheetData>
  <sheetProtection algorithmName="SHA-512" hashValue="Dm9Wui9VsbRGkgmMOKZ31mrrf4DY8VQ9lf8+LvybFE3IbUE/Z7zXvRg5esxCrsQAJZPjysK32afaNS3f7B4PDA==" saltValue="s2LYpZTm3Tx9vxWZxFlb46p2tjI2dzUPIqE9SNim8ZCv6lA+34KfyqDd2HjaGk5b18aePSviMjUyYL08gY32cw==" spinCount="100000" sheet="1" objects="1" scenarios="1" formatColumns="0" formatRows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01 - Chodby a schodiště'!C2" display="/"/>
    <hyperlink ref="A53" location="'02 - Kanceláře'!C2" display="/"/>
    <hyperlink ref="A54" location="'03 - Výplně otvorů'!C2" display="/"/>
    <hyperlink ref="A55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7"/>
  <sheetViews>
    <sheetView showGridLines="0" workbookViewId="0" topLeftCell="A1">
      <pane ySplit="1" topLeftCell="A2" activePane="bottomLeft" state="frozen"/>
      <selection pane="bottomLeft" activeCell="I102" sqref="I10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394" t="s">
        <v>93</v>
      </c>
      <c r="H1" s="394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4" t="s">
        <v>81</v>
      </c>
      <c r="AZ2" s="116" t="s">
        <v>97</v>
      </c>
      <c r="BA2" s="116" t="s">
        <v>21</v>
      </c>
      <c r="BB2" s="116" t="s">
        <v>21</v>
      </c>
      <c r="BC2" s="116" t="s">
        <v>98</v>
      </c>
      <c r="BD2" s="116" t="s">
        <v>82</v>
      </c>
    </row>
    <row r="3" spans="2:5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82</v>
      </c>
      <c r="AZ3" s="116" t="s">
        <v>99</v>
      </c>
      <c r="BA3" s="116" t="s">
        <v>21</v>
      </c>
      <c r="BB3" s="116" t="s">
        <v>21</v>
      </c>
      <c r="BC3" s="116" t="s">
        <v>100</v>
      </c>
      <c r="BD3" s="116" t="s">
        <v>82</v>
      </c>
    </row>
    <row r="4" spans="2:56" ht="36.95" customHeight="1">
      <c r="B4" s="28"/>
      <c r="C4" s="29"/>
      <c r="D4" s="30" t="s">
        <v>101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  <c r="AZ4" s="116" t="s">
        <v>102</v>
      </c>
      <c r="BA4" s="116" t="s">
        <v>21</v>
      </c>
      <c r="BB4" s="116" t="s">
        <v>21</v>
      </c>
      <c r="BC4" s="116" t="s">
        <v>103</v>
      </c>
      <c r="BD4" s="116" t="s">
        <v>82</v>
      </c>
    </row>
    <row r="5" spans="2:56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  <c r="AZ5" s="116" t="s">
        <v>104</v>
      </c>
      <c r="BA5" s="116" t="s">
        <v>21</v>
      </c>
      <c r="BB5" s="116" t="s">
        <v>21</v>
      </c>
      <c r="BC5" s="116" t="s">
        <v>105</v>
      </c>
      <c r="BD5" s="116" t="s">
        <v>82</v>
      </c>
    </row>
    <row r="6" spans="2:56" ht="1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  <c r="AZ6" s="116" t="s">
        <v>106</v>
      </c>
      <c r="BA6" s="116" t="s">
        <v>21</v>
      </c>
      <c r="BB6" s="116" t="s">
        <v>21</v>
      </c>
      <c r="BC6" s="116" t="s">
        <v>107</v>
      </c>
      <c r="BD6" s="116" t="s">
        <v>82</v>
      </c>
    </row>
    <row r="7" spans="2:56" ht="16.5" customHeight="1">
      <c r="B7" s="28"/>
      <c r="C7" s="29"/>
      <c r="D7" s="29"/>
      <c r="E7" s="395" t="str">
        <f>'Rekapitulace stavby'!K6</f>
        <v>Stavební úpravy v budově Krajské správy ČSÚ HK</v>
      </c>
      <c r="F7" s="396"/>
      <c r="G7" s="396"/>
      <c r="H7" s="396"/>
      <c r="I7" s="118"/>
      <c r="J7" s="29"/>
      <c r="K7" s="31"/>
      <c r="AZ7" s="116" t="s">
        <v>108</v>
      </c>
      <c r="BA7" s="116" t="s">
        <v>21</v>
      </c>
      <c r="BB7" s="116" t="s">
        <v>21</v>
      </c>
      <c r="BC7" s="116" t="s">
        <v>109</v>
      </c>
      <c r="BD7" s="116" t="s">
        <v>82</v>
      </c>
    </row>
    <row r="8" spans="2:56" s="1" customFormat="1" ht="15">
      <c r="B8" s="41"/>
      <c r="C8" s="42"/>
      <c r="D8" s="37" t="s">
        <v>110</v>
      </c>
      <c r="E8" s="42"/>
      <c r="F8" s="42"/>
      <c r="G8" s="42"/>
      <c r="H8" s="42"/>
      <c r="I8" s="119"/>
      <c r="J8" s="42"/>
      <c r="K8" s="45"/>
      <c r="AZ8" s="116" t="s">
        <v>111</v>
      </c>
      <c r="BA8" s="116" t="s">
        <v>21</v>
      </c>
      <c r="BB8" s="116" t="s">
        <v>21</v>
      </c>
      <c r="BC8" s="116" t="s">
        <v>112</v>
      </c>
      <c r="BD8" s="116" t="s">
        <v>82</v>
      </c>
    </row>
    <row r="9" spans="2:56" s="1" customFormat="1" ht="36.95" customHeight="1">
      <c r="B9" s="41"/>
      <c r="C9" s="42"/>
      <c r="D9" s="42"/>
      <c r="E9" s="397" t="s">
        <v>113</v>
      </c>
      <c r="F9" s="398"/>
      <c r="G9" s="398"/>
      <c r="H9" s="398"/>
      <c r="I9" s="119"/>
      <c r="J9" s="42"/>
      <c r="K9" s="45"/>
      <c r="AZ9" s="116" t="s">
        <v>114</v>
      </c>
      <c r="BA9" s="116" t="s">
        <v>21</v>
      </c>
      <c r="BB9" s="116" t="s">
        <v>21</v>
      </c>
      <c r="BC9" s="116" t="s">
        <v>115</v>
      </c>
      <c r="BD9" s="116" t="s">
        <v>82</v>
      </c>
    </row>
    <row r="10" spans="2:56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  <c r="AZ10" s="116" t="s">
        <v>116</v>
      </c>
      <c r="BA10" s="116" t="s">
        <v>21</v>
      </c>
      <c r="BB10" s="116" t="s">
        <v>21</v>
      </c>
      <c r="BC10" s="116" t="s">
        <v>117</v>
      </c>
      <c r="BD10" s="116" t="s">
        <v>82</v>
      </c>
    </row>
    <row r="11" spans="2:56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0" t="s">
        <v>22</v>
      </c>
      <c r="J11" s="35" t="s">
        <v>21</v>
      </c>
      <c r="K11" s="45"/>
      <c r="AZ11" s="116" t="s">
        <v>118</v>
      </c>
      <c r="BA11" s="116" t="s">
        <v>21</v>
      </c>
      <c r="BB11" s="116" t="s">
        <v>21</v>
      </c>
      <c r="BC11" s="116" t="s">
        <v>119</v>
      </c>
      <c r="BD11" s="116" t="s">
        <v>82</v>
      </c>
    </row>
    <row r="12" spans="2:56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20" t="s">
        <v>25</v>
      </c>
      <c r="J12" s="121" t="str">
        <f>'Rekapitulace stavby'!AN8</f>
        <v>1. 11. 2017</v>
      </c>
      <c r="K12" s="45"/>
      <c r="AZ12" s="116" t="s">
        <v>120</v>
      </c>
      <c r="BA12" s="116" t="s">
        <v>21</v>
      </c>
      <c r="BB12" s="116" t="s">
        <v>21</v>
      </c>
      <c r="BC12" s="116" t="s">
        <v>121</v>
      </c>
      <c r="BD12" s="116" t="s">
        <v>82</v>
      </c>
    </row>
    <row r="13" spans="2:56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  <c r="AZ13" s="116" t="s">
        <v>122</v>
      </c>
      <c r="BA13" s="116" t="s">
        <v>21</v>
      </c>
      <c r="BB13" s="116" t="s">
        <v>21</v>
      </c>
      <c r="BC13" s="116" t="s">
        <v>123</v>
      </c>
      <c r="BD13" s="116" t="s">
        <v>82</v>
      </c>
    </row>
    <row r="14" spans="2:56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20" t="s">
        <v>28</v>
      </c>
      <c r="J14" s="35" t="s">
        <v>21</v>
      </c>
      <c r="K14" s="45"/>
      <c r="AZ14" s="116" t="s">
        <v>124</v>
      </c>
      <c r="BA14" s="116" t="s">
        <v>21</v>
      </c>
      <c r="BB14" s="116" t="s">
        <v>21</v>
      </c>
      <c r="BC14" s="116" t="s">
        <v>125</v>
      </c>
      <c r="BD14" s="116" t="s">
        <v>82</v>
      </c>
    </row>
    <row r="15" spans="2:56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20" t="s">
        <v>30</v>
      </c>
      <c r="J15" s="35" t="s">
        <v>21</v>
      </c>
      <c r="K15" s="45"/>
      <c r="AZ15" s="116" t="s">
        <v>126</v>
      </c>
      <c r="BA15" s="116" t="s">
        <v>21</v>
      </c>
      <c r="BB15" s="116" t="s">
        <v>21</v>
      </c>
      <c r="BC15" s="116" t="s">
        <v>127</v>
      </c>
      <c r="BD15" s="116" t="s">
        <v>82</v>
      </c>
    </row>
    <row r="16" spans="2:56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  <c r="AZ16" s="116" t="s">
        <v>128</v>
      </c>
      <c r="BA16" s="116" t="s">
        <v>21</v>
      </c>
      <c r="BB16" s="116" t="s">
        <v>21</v>
      </c>
      <c r="BC16" s="116" t="s">
        <v>129</v>
      </c>
      <c r="BD16" s="116" t="s">
        <v>82</v>
      </c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20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20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20" t="s">
        <v>30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9"/>
      <c r="J23" s="42"/>
      <c r="K23" s="45"/>
    </row>
    <row r="24" spans="2:11" s="6" customFormat="1" ht="16.5" customHeight="1">
      <c r="B24" s="122"/>
      <c r="C24" s="123"/>
      <c r="D24" s="123"/>
      <c r="E24" s="386" t="s">
        <v>21</v>
      </c>
      <c r="F24" s="386"/>
      <c r="G24" s="386"/>
      <c r="H24" s="386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38</v>
      </c>
      <c r="E27" s="42"/>
      <c r="F27" s="42"/>
      <c r="G27" s="42"/>
      <c r="H27" s="42"/>
      <c r="I27" s="119"/>
      <c r="J27" s="129">
        <f>ROUND(J90,2)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30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31">
        <f>ROUND(SUM(BE90:BE396),2)</f>
        <v>0</v>
      </c>
      <c r="G30" s="42"/>
      <c r="H30" s="42"/>
      <c r="I30" s="132">
        <v>0.21</v>
      </c>
      <c r="J30" s="131">
        <f>ROUND(ROUND((SUM(BE90:BE396)),2)*I30,2)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31">
        <f>ROUND(SUM(BF90:BF396),2)</f>
        <v>0</v>
      </c>
      <c r="G31" s="42"/>
      <c r="H31" s="42"/>
      <c r="I31" s="132">
        <v>0.15</v>
      </c>
      <c r="J31" s="131">
        <f>ROUND(ROUND((SUM(BF90:BF396)),2)*I31,2)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45</v>
      </c>
      <c r="F32" s="131">
        <f>ROUND(SUM(BG90:BG396),2)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46</v>
      </c>
      <c r="F33" s="131">
        <f>ROUND(SUM(BH90:BH396),2)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47</v>
      </c>
      <c r="F34" s="131">
        <f>ROUND(SUM(BI90:BI396),2)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48</v>
      </c>
      <c r="E36" s="79"/>
      <c r="F36" s="79"/>
      <c r="G36" s="135" t="s">
        <v>49</v>
      </c>
      <c r="H36" s="136" t="s">
        <v>50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1"/>
      <c r="C42" s="30" t="s">
        <v>130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16.5" customHeight="1">
      <c r="B45" s="41"/>
      <c r="C45" s="42"/>
      <c r="D45" s="42"/>
      <c r="E45" s="395" t="str">
        <f>E7</f>
        <v>Stavební úpravy v budově Krajské správy ČSÚ HK</v>
      </c>
      <c r="F45" s="396"/>
      <c r="G45" s="396"/>
      <c r="H45" s="396"/>
      <c r="I45" s="119"/>
      <c r="J45" s="42"/>
      <c r="K45" s="45"/>
    </row>
    <row r="46" spans="2:11" s="1" customFormat="1" ht="14.45" customHeight="1">
      <c r="B46" s="41"/>
      <c r="C46" s="37" t="s">
        <v>110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17.25" customHeight="1">
      <c r="B47" s="41"/>
      <c r="C47" s="42"/>
      <c r="D47" s="42"/>
      <c r="E47" s="397" t="str">
        <f>E9</f>
        <v>01 - Chodby a schodiště</v>
      </c>
      <c r="F47" s="398"/>
      <c r="G47" s="398"/>
      <c r="H47" s="398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Hradec Králové</v>
      </c>
      <c r="G49" s="42"/>
      <c r="H49" s="42"/>
      <c r="I49" s="120" t="s">
        <v>25</v>
      </c>
      <c r="J49" s="121" t="str">
        <f>IF(J12="","",J12)</f>
        <v>1. 11. 2017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>Český statistický úřad</v>
      </c>
      <c r="G51" s="42"/>
      <c r="H51" s="42"/>
      <c r="I51" s="120" t="s">
        <v>33</v>
      </c>
      <c r="J51" s="386" t="str">
        <f>E21</f>
        <v xml:space="preserve"> 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9"/>
      <c r="J52" s="390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5" t="s">
        <v>131</v>
      </c>
      <c r="D54" s="133"/>
      <c r="E54" s="133"/>
      <c r="F54" s="133"/>
      <c r="G54" s="133"/>
      <c r="H54" s="133"/>
      <c r="I54" s="146"/>
      <c r="J54" s="147" t="s">
        <v>132</v>
      </c>
      <c r="K54" s="148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133</v>
      </c>
      <c r="D56" s="42"/>
      <c r="E56" s="42"/>
      <c r="F56" s="42"/>
      <c r="G56" s="42"/>
      <c r="H56" s="42"/>
      <c r="I56" s="119"/>
      <c r="J56" s="129">
        <f>J90</f>
        <v>0</v>
      </c>
      <c r="K56" s="45"/>
      <c r="AU56" s="24" t="s">
        <v>134</v>
      </c>
    </row>
    <row r="57" spans="2:11" s="7" customFormat="1" ht="24.95" customHeight="1">
      <c r="B57" s="150"/>
      <c r="C57" s="151"/>
      <c r="D57" s="152" t="s">
        <v>135</v>
      </c>
      <c r="E57" s="153"/>
      <c r="F57" s="153"/>
      <c r="G57" s="153"/>
      <c r="H57" s="153"/>
      <c r="I57" s="154"/>
      <c r="J57" s="155">
        <f>J91</f>
        <v>0</v>
      </c>
      <c r="K57" s="156"/>
    </row>
    <row r="58" spans="2:11" s="8" customFormat="1" ht="19.9" customHeight="1">
      <c r="B58" s="157"/>
      <c r="C58" s="158"/>
      <c r="D58" s="159" t="s">
        <v>136</v>
      </c>
      <c r="E58" s="160"/>
      <c r="F58" s="160"/>
      <c r="G58" s="160"/>
      <c r="H58" s="160"/>
      <c r="I58" s="161"/>
      <c r="J58" s="162">
        <f>J92</f>
        <v>0</v>
      </c>
      <c r="K58" s="163"/>
    </row>
    <row r="59" spans="2:11" s="8" customFormat="1" ht="19.9" customHeight="1">
      <c r="B59" s="157"/>
      <c r="C59" s="158"/>
      <c r="D59" s="159" t="s">
        <v>137</v>
      </c>
      <c r="E59" s="160"/>
      <c r="F59" s="160"/>
      <c r="G59" s="160"/>
      <c r="H59" s="160"/>
      <c r="I59" s="161"/>
      <c r="J59" s="162">
        <f>J151</f>
        <v>0</v>
      </c>
      <c r="K59" s="163"/>
    </row>
    <row r="60" spans="2:11" s="8" customFormat="1" ht="19.9" customHeight="1">
      <c r="B60" s="157"/>
      <c r="C60" s="158"/>
      <c r="D60" s="159" t="s">
        <v>138</v>
      </c>
      <c r="E60" s="160"/>
      <c r="F60" s="160"/>
      <c r="G60" s="160"/>
      <c r="H60" s="160"/>
      <c r="I60" s="161"/>
      <c r="J60" s="162">
        <f>J187</f>
        <v>0</v>
      </c>
      <c r="K60" s="163"/>
    </row>
    <row r="61" spans="2:11" s="8" customFormat="1" ht="19.9" customHeight="1">
      <c r="B61" s="157"/>
      <c r="C61" s="158"/>
      <c r="D61" s="159" t="s">
        <v>139</v>
      </c>
      <c r="E61" s="160"/>
      <c r="F61" s="160"/>
      <c r="G61" s="160"/>
      <c r="H61" s="160"/>
      <c r="I61" s="161"/>
      <c r="J61" s="162">
        <f>J192</f>
        <v>0</v>
      </c>
      <c r="K61" s="163"/>
    </row>
    <row r="62" spans="2:11" s="7" customFormat="1" ht="24.95" customHeight="1">
      <c r="B62" s="150"/>
      <c r="C62" s="151"/>
      <c r="D62" s="152" t="s">
        <v>140</v>
      </c>
      <c r="E62" s="153"/>
      <c r="F62" s="153"/>
      <c r="G62" s="153"/>
      <c r="H62" s="153"/>
      <c r="I62" s="154"/>
      <c r="J62" s="155">
        <f>J194</f>
        <v>0</v>
      </c>
      <c r="K62" s="156"/>
    </row>
    <row r="63" spans="2:11" s="8" customFormat="1" ht="19.9" customHeight="1">
      <c r="B63" s="157"/>
      <c r="C63" s="158"/>
      <c r="D63" s="159" t="s">
        <v>141</v>
      </c>
      <c r="E63" s="160"/>
      <c r="F63" s="160"/>
      <c r="G63" s="160"/>
      <c r="H63" s="160"/>
      <c r="I63" s="161"/>
      <c r="J63" s="162">
        <f>J195</f>
        <v>0</v>
      </c>
      <c r="K63" s="163"/>
    </row>
    <row r="64" spans="2:11" s="8" customFormat="1" ht="19.9" customHeight="1">
      <c r="B64" s="157"/>
      <c r="C64" s="158"/>
      <c r="D64" s="159" t="s">
        <v>142</v>
      </c>
      <c r="E64" s="160"/>
      <c r="F64" s="160"/>
      <c r="G64" s="160"/>
      <c r="H64" s="160"/>
      <c r="I64" s="161"/>
      <c r="J64" s="162">
        <f>J207</f>
        <v>0</v>
      </c>
      <c r="K64" s="163"/>
    </row>
    <row r="65" spans="2:11" s="8" customFormat="1" ht="19.9" customHeight="1">
      <c r="B65" s="157"/>
      <c r="C65" s="158"/>
      <c r="D65" s="159" t="s">
        <v>143</v>
      </c>
      <c r="E65" s="160"/>
      <c r="F65" s="160"/>
      <c r="G65" s="160"/>
      <c r="H65" s="160"/>
      <c r="I65" s="161"/>
      <c r="J65" s="162">
        <f>J217</f>
        <v>0</v>
      </c>
      <c r="K65" s="163"/>
    </row>
    <row r="66" spans="2:11" s="8" customFormat="1" ht="19.9" customHeight="1">
      <c r="B66" s="157"/>
      <c r="C66" s="158"/>
      <c r="D66" s="159" t="s">
        <v>144</v>
      </c>
      <c r="E66" s="160"/>
      <c r="F66" s="160"/>
      <c r="G66" s="160"/>
      <c r="H66" s="160"/>
      <c r="I66" s="161"/>
      <c r="J66" s="162">
        <f>J225</f>
        <v>0</v>
      </c>
      <c r="K66" s="163"/>
    </row>
    <row r="67" spans="2:11" s="8" customFormat="1" ht="19.9" customHeight="1">
      <c r="B67" s="157"/>
      <c r="C67" s="158"/>
      <c r="D67" s="159" t="s">
        <v>145</v>
      </c>
      <c r="E67" s="160"/>
      <c r="F67" s="160"/>
      <c r="G67" s="160"/>
      <c r="H67" s="160"/>
      <c r="I67" s="161"/>
      <c r="J67" s="162">
        <f>J272</f>
        <v>0</v>
      </c>
      <c r="K67" s="163"/>
    </row>
    <row r="68" spans="2:11" s="8" customFormat="1" ht="19.9" customHeight="1">
      <c r="B68" s="157"/>
      <c r="C68" s="158"/>
      <c r="D68" s="159" t="s">
        <v>146</v>
      </c>
      <c r="E68" s="160"/>
      <c r="F68" s="160"/>
      <c r="G68" s="160"/>
      <c r="H68" s="160"/>
      <c r="I68" s="161"/>
      <c r="J68" s="162">
        <f>J275</f>
        <v>0</v>
      </c>
      <c r="K68" s="163"/>
    </row>
    <row r="69" spans="2:11" s="8" customFormat="1" ht="19.9" customHeight="1">
      <c r="B69" s="157"/>
      <c r="C69" s="158"/>
      <c r="D69" s="159" t="s">
        <v>147</v>
      </c>
      <c r="E69" s="160"/>
      <c r="F69" s="160"/>
      <c r="G69" s="160"/>
      <c r="H69" s="160"/>
      <c r="I69" s="161"/>
      <c r="J69" s="162">
        <f>J334</f>
        <v>0</v>
      </c>
      <c r="K69" s="163"/>
    </row>
    <row r="70" spans="2:11" s="8" customFormat="1" ht="19.9" customHeight="1">
      <c r="B70" s="157"/>
      <c r="C70" s="158"/>
      <c r="D70" s="159" t="s">
        <v>148</v>
      </c>
      <c r="E70" s="160"/>
      <c r="F70" s="160"/>
      <c r="G70" s="160"/>
      <c r="H70" s="160"/>
      <c r="I70" s="161"/>
      <c r="J70" s="162">
        <f>J361</f>
        <v>0</v>
      </c>
      <c r="K70" s="163"/>
    </row>
    <row r="71" spans="2:11" s="1" customFormat="1" ht="21.75" customHeight="1">
      <c r="B71" s="41"/>
      <c r="C71" s="42"/>
      <c r="D71" s="42"/>
      <c r="E71" s="42"/>
      <c r="F71" s="42"/>
      <c r="G71" s="42"/>
      <c r="H71" s="42"/>
      <c r="I71" s="119"/>
      <c r="J71" s="42"/>
      <c r="K71" s="45"/>
    </row>
    <row r="72" spans="2:11" s="1" customFormat="1" ht="6.95" customHeight="1">
      <c r="B72" s="56"/>
      <c r="C72" s="57"/>
      <c r="D72" s="57"/>
      <c r="E72" s="57"/>
      <c r="F72" s="57"/>
      <c r="G72" s="57"/>
      <c r="H72" s="57"/>
      <c r="I72" s="140"/>
      <c r="J72" s="57"/>
      <c r="K72" s="58"/>
    </row>
    <row r="76" spans="2:12" s="1" customFormat="1" ht="6.95" customHeight="1">
      <c r="B76" s="59"/>
      <c r="C76" s="60"/>
      <c r="D76" s="60"/>
      <c r="E76" s="60"/>
      <c r="F76" s="60"/>
      <c r="G76" s="60"/>
      <c r="H76" s="60"/>
      <c r="I76" s="143"/>
      <c r="J76" s="60"/>
      <c r="K76" s="60"/>
      <c r="L76" s="61"/>
    </row>
    <row r="77" spans="2:12" s="1" customFormat="1" ht="36.95" customHeight="1">
      <c r="B77" s="41"/>
      <c r="C77" s="62" t="s">
        <v>149</v>
      </c>
      <c r="D77" s="63"/>
      <c r="E77" s="63"/>
      <c r="F77" s="63"/>
      <c r="G77" s="63"/>
      <c r="H77" s="63"/>
      <c r="I77" s="164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4"/>
      <c r="J78" s="63"/>
      <c r="K78" s="63"/>
      <c r="L78" s="61"/>
    </row>
    <row r="79" spans="2:12" s="1" customFormat="1" ht="14.45" customHeight="1">
      <c r="B79" s="41"/>
      <c r="C79" s="65" t="s">
        <v>18</v>
      </c>
      <c r="D79" s="63"/>
      <c r="E79" s="63"/>
      <c r="F79" s="63"/>
      <c r="G79" s="63"/>
      <c r="H79" s="63"/>
      <c r="I79" s="164"/>
      <c r="J79" s="63"/>
      <c r="K79" s="63"/>
      <c r="L79" s="61"/>
    </row>
    <row r="80" spans="2:12" s="1" customFormat="1" ht="16.5" customHeight="1">
      <c r="B80" s="41"/>
      <c r="C80" s="63"/>
      <c r="D80" s="63"/>
      <c r="E80" s="391" t="str">
        <f>E7</f>
        <v>Stavební úpravy v budově Krajské správy ČSÚ HK</v>
      </c>
      <c r="F80" s="392"/>
      <c r="G80" s="392"/>
      <c r="H80" s="392"/>
      <c r="I80" s="164"/>
      <c r="J80" s="63"/>
      <c r="K80" s="63"/>
      <c r="L80" s="61"/>
    </row>
    <row r="81" spans="2:12" s="1" customFormat="1" ht="14.45" customHeight="1">
      <c r="B81" s="41"/>
      <c r="C81" s="65" t="s">
        <v>110</v>
      </c>
      <c r="D81" s="63"/>
      <c r="E81" s="63"/>
      <c r="F81" s="63"/>
      <c r="G81" s="63"/>
      <c r="H81" s="63"/>
      <c r="I81" s="164"/>
      <c r="J81" s="63"/>
      <c r="K81" s="63"/>
      <c r="L81" s="61"/>
    </row>
    <row r="82" spans="2:12" s="1" customFormat="1" ht="17.25" customHeight="1">
      <c r="B82" s="41"/>
      <c r="C82" s="63"/>
      <c r="D82" s="63"/>
      <c r="E82" s="357" t="str">
        <f>E9</f>
        <v>01 - Chodby a schodiště</v>
      </c>
      <c r="F82" s="393"/>
      <c r="G82" s="393"/>
      <c r="H82" s="393"/>
      <c r="I82" s="164"/>
      <c r="J82" s="63"/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64"/>
      <c r="J83" s="63"/>
      <c r="K83" s="63"/>
      <c r="L83" s="61"/>
    </row>
    <row r="84" spans="2:12" s="1" customFormat="1" ht="18" customHeight="1">
      <c r="B84" s="41"/>
      <c r="C84" s="65" t="s">
        <v>23</v>
      </c>
      <c r="D84" s="63"/>
      <c r="E84" s="63"/>
      <c r="F84" s="165" t="str">
        <f>F12</f>
        <v>Hradec Králové</v>
      </c>
      <c r="G84" s="63"/>
      <c r="H84" s="63"/>
      <c r="I84" s="166" t="s">
        <v>25</v>
      </c>
      <c r="J84" s="73" t="str">
        <f>IF(J12="","",J12)</f>
        <v>1. 11. 2017</v>
      </c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64"/>
      <c r="J85" s="63"/>
      <c r="K85" s="63"/>
      <c r="L85" s="61"/>
    </row>
    <row r="86" spans="2:12" s="1" customFormat="1" ht="15">
      <c r="B86" s="41"/>
      <c r="C86" s="65" t="s">
        <v>27</v>
      </c>
      <c r="D86" s="63"/>
      <c r="E86" s="63"/>
      <c r="F86" s="165" t="str">
        <f>E15</f>
        <v>Český statistický úřad</v>
      </c>
      <c r="G86" s="63"/>
      <c r="H86" s="63"/>
      <c r="I86" s="166" t="s">
        <v>33</v>
      </c>
      <c r="J86" s="165" t="str">
        <f>E21</f>
        <v xml:space="preserve"> </v>
      </c>
      <c r="K86" s="63"/>
      <c r="L86" s="61"/>
    </row>
    <row r="87" spans="2:12" s="1" customFormat="1" ht="14.45" customHeight="1">
      <c r="B87" s="41"/>
      <c r="C87" s="65" t="s">
        <v>31</v>
      </c>
      <c r="D87" s="63"/>
      <c r="E87" s="63"/>
      <c r="F87" s="165" t="str">
        <f>IF(E18="","",E18)</f>
        <v/>
      </c>
      <c r="G87" s="63"/>
      <c r="H87" s="63"/>
      <c r="I87" s="164"/>
      <c r="J87" s="63"/>
      <c r="K87" s="63"/>
      <c r="L87" s="61"/>
    </row>
    <row r="88" spans="2:12" s="1" customFormat="1" ht="10.35" customHeight="1">
      <c r="B88" s="41"/>
      <c r="C88" s="63"/>
      <c r="D88" s="63"/>
      <c r="E88" s="63"/>
      <c r="F88" s="63"/>
      <c r="G88" s="63"/>
      <c r="H88" s="63"/>
      <c r="I88" s="164"/>
      <c r="J88" s="63"/>
      <c r="K88" s="63"/>
      <c r="L88" s="61"/>
    </row>
    <row r="89" spans="2:20" s="9" customFormat="1" ht="29.25" customHeight="1">
      <c r="B89" s="167"/>
      <c r="C89" s="168" t="s">
        <v>150</v>
      </c>
      <c r="D89" s="169" t="s">
        <v>57</v>
      </c>
      <c r="E89" s="169" t="s">
        <v>53</v>
      </c>
      <c r="F89" s="169" t="s">
        <v>151</v>
      </c>
      <c r="G89" s="169" t="s">
        <v>152</v>
      </c>
      <c r="H89" s="169" t="s">
        <v>153</v>
      </c>
      <c r="I89" s="170" t="s">
        <v>154</v>
      </c>
      <c r="J89" s="169" t="s">
        <v>132</v>
      </c>
      <c r="K89" s="171" t="s">
        <v>155</v>
      </c>
      <c r="L89" s="172"/>
      <c r="M89" s="81" t="s">
        <v>156</v>
      </c>
      <c r="N89" s="82" t="s">
        <v>42</v>
      </c>
      <c r="O89" s="82" t="s">
        <v>157</v>
      </c>
      <c r="P89" s="82" t="s">
        <v>158</v>
      </c>
      <c r="Q89" s="82" t="s">
        <v>159</v>
      </c>
      <c r="R89" s="82" t="s">
        <v>160</v>
      </c>
      <c r="S89" s="82" t="s">
        <v>161</v>
      </c>
      <c r="T89" s="83" t="s">
        <v>162</v>
      </c>
    </row>
    <row r="90" spans="2:63" s="1" customFormat="1" ht="29.25" customHeight="1">
      <c r="B90" s="41"/>
      <c r="C90" s="87" t="s">
        <v>133</v>
      </c>
      <c r="D90" s="63"/>
      <c r="E90" s="63"/>
      <c r="F90" s="63"/>
      <c r="G90" s="63"/>
      <c r="H90" s="63"/>
      <c r="I90" s="164"/>
      <c r="J90" s="173">
        <f>BK90</f>
        <v>0</v>
      </c>
      <c r="K90" s="63"/>
      <c r="L90" s="61"/>
      <c r="M90" s="84"/>
      <c r="N90" s="85"/>
      <c r="O90" s="85"/>
      <c r="P90" s="174">
        <f>P91+P194</f>
        <v>0</v>
      </c>
      <c r="Q90" s="85"/>
      <c r="R90" s="174">
        <f>R91+R194</f>
        <v>39.694592289999996</v>
      </c>
      <c r="S90" s="85"/>
      <c r="T90" s="175">
        <f>T91+T194</f>
        <v>28.327282110000002</v>
      </c>
      <c r="AT90" s="24" t="s">
        <v>71</v>
      </c>
      <c r="AU90" s="24" t="s">
        <v>134</v>
      </c>
      <c r="BK90" s="176">
        <f>BK91+BK194</f>
        <v>0</v>
      </c>
    </row>
    <row r="91" spans="2:63" s="10" customFormat="1" ht="37.35" customHeight="1">
      <c r="B91" s="177"/>
      <c r="C91" s="178"/>
      <c r="D91" s="179" t="s">
        <v>71</v>
      </c>
      <c r="E91" s="180" t="s">
        <v>163</v>
      </c>
      <c r="F91" s="180" t="s">
        <v>164</v>
      </c>
      <c r="G91" s="178"/>
      <c r="H91" s="178"/>
      <c r="I91" s="181"/>
      <c r="J91" s="182">
        <f>BK91</f>
        <v>0</v>
      </c>
      <c r="K91" s="178"/>
      <c r="L91" s="183"/>
      <c r="M91" s="184"/>
      <c r="N91" s="185"/>
      <c r="O91" s="185"/>
      <c r="P91" s="186">
        <f>P92+P151+P187+P192</f>
        <v>0</v>
      </c>
      <c r="Q91" s="185"/>
      <c r="R91" s="186">
        <f>R92+R151+R187+R192</f>
        <v>28.109779109999995</v>
      </c>
      <c r="S91" s="185"/>
      <c r="T91" s="187">
        <f>T92+T151+T187+T192</f>
        <v>25.484113</v>
      </c>
      <c r="AR91" s="188" t="s">
        <v>80</v>
      </c>
      <c r="AT91" s="189" t="s">
        <v>71</v>
      </c>
      <c r="AU91" s="189" t="s">
        <v>72</v>
      </c>
      <c r="AY91" s="188" t="s">
        <v>165</v>
      </c>
      <c r="BK91" s="190">
        <f>BK92+BK151+BK187+BK192</f>
        <v>0</v>
      </c>
    </row>
    <row r="92" spans="2:63" s="10" customFormat="1" ht="19.9" customHeight="1">
      <c r="B92" s="177"/>
      <c r="C92" s="178"/>
      <c r="D92" s="179" t="s">
        <v>71</v>
      </c>
      <c r="E92" s="191" t="s">
        <v>166</v>
      </c>
      <c r="F92" s="191" t="s">
        <v>167</v>
      </c>
      <c r="G92" s="178"/>
      <c r="H92" s="178"/>
      <c r="I92" s="181"/>
      <c r="J92" s="192">
        <f>BK92</f>
        <v>0</v>
      </c>
      <c r="K92" s="178"/>
      <c r="L92" s="183"/>
      <c r="M92" s="184"/>
      <c r="N92" s="185"/>
      <c r="O92" s="185"/>
      <c r="P92" s="186">
        <f>SUM(P93:P150)</f>
        <v>0</v>
      </c>
      <c r="Q92" s="185"/>
      <c r="R92" s="186">
        <f>SUM(R93:R150)</f>
        <v>28.029774449999994</v>
      </c>
      <c r="S92" s="185"/>
      <c r="T92" s="187">
        <f>SUM(T93:T150)</f>
        <v>0</v>
      </c>
      <c r="AR92" s="188" t="s">
        <v>80</v>
      </c>
      <c r="AT92" s="189" t="s">
        <v>71</v>
      </c>
      <c r="AU92" s="189" t="s">
        <v>80</v>
      </c>
      <c r="AY92" s="188" t="s">
        <v>165</v>
      </c>
      <c r="BK92" s="190">
        <f>SUM(BK93:BK150)</f>
        <v>0</v>
      </c>
    </row>
    <row r="93" spans="2:65" s="1" customFormat="1" ht="25.5" customHeight="1">
      <c r="B93" s="41"/>
      <c r="C93" s="193" t="s">
        <v>80</v>
      </c>
      <c r="D93" s="193" t="s">
        <v>168</v>
      </c>
      <c r="E93" s="194" t="s">
        <v>169</v>
      </c>
      <c r="F93" s="195" t="s">
        <v>170</v>
      </c>
      <c r="G93" s="196" t="s">
        <v>171</v>
      </c>
      <c r="H93" s="197">
        <v>164.361</v>
      </c>
      <c r="I93" s="198"/>
      <c r="J93" s="199">
        <f>ROUND(I93*H93,2)</f>
        <v>0</v>
      </c>
      <c r="K93" s="195" t="s">
        <v>172</v>
      </c>
      <c r="L93" s="61"/>
      <c r="M93" s="200" t="s">
        <v>21</v>
      </c>
      <c r="N93" s="201" t="s">
        <v>43</v>
      </c>
      <c r="O93" s="42"/>
      <c r="P93" s="202">
        <f>O93*H93</f>
        <v>0</v>
      </c>
      <c r="Q93" s="202">
        <v>0.0057</v>
      </c>
      <c r="R93" s="202">
        <f>Q93*H93</f>
        <v>0.9368577</v>
      </c>
      <c r="S93" s="202">
        <v>0</v>
      </c>
      <c r="T93" s="203">
        <f>S93*H93</f>
        <v>0</v>
      </c>
      <c r="AR93" s="24" t="s">
        <v>173</v>
      </c>
      <c r="AT93" s="24" t="s">
        <v>168</v>
      </c>
      <c r="AU93" s="24" t="s">
        <v>82</v>
      </c>
      <c r="AY93" s="24" t="s">
        <v>165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4" t="s">
        <v>80</v>
      </c>
      <c r="BK93" s="204">
        <f>ROUND(I93*H93,2)</f>
        <v>0</v>
      </c>
      <c r="BL93" s="24" t="s">
        <v>173</v>
      </c>
      <c r="BM93" s="24" t="s">
        <v>174</v>
      </c>
    </row>
    <row r="94" spans="2:51" s="11" customFormat="1" ht="13.5">
      <c r="B94" s="205"/>
      <c r="C94" s="206"/>
      <c r="D94" s="207" t="s">
        <v>175</v>
      </c>
      <c r="E94" s="208" t="s">
        <v>21</v>
      </c>
      <c r="F94" s="209" t="s">
        <v>176</v>
      </c>
      <c r="G94" s="206"/>
      <c r="H94" s="208" t="s">
        <v>21</v>
      </c>
      <c r="I94" s="210"/>
      <c r="J94" s="206"/>
      <c r="K94" s="206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175</v>
      </c>
      <c r="AU94" s="215" t="s">
        <v>82</v>
      </c>
      <c r="AV94" s="11" t="s">
        <v>80</v>
      </c>
      <c r="AW94" s="11" t="s">
        <v>35</v>
      </c>
      <c r="AX94" s="11" t="s">
        <v>72</v>
      </c>
      <c r="AY94" s="215" t="s">
        <v>165</v>
      </c>
    </row>
    <row r="95" spans="2:51" s="12" customFormat="1" ht="13.5">
      <c r="B95" s="216"/>
      <c r="C95" s="217"/>
      <c r="D95" s="207" t="s">
        <v>175</v>
      </c>
      <c r="E95" s="218" t="s">
        <v>21</v>
      </c>
      <c r="F95" s="219" t="s">
        <v>177</v>
      </c>
      <c r="G95" s="217"/>
      <c r="H95" s="220">
        <v>33.895</v>
      </c>
      <c r="I95" s="221"/>
      <c r="J95" s="217"/>
      <c r="K95" s="217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175</v>
      </c>
      <c r="AU95" s="226" t="s">
        <v>82</v>
      </c>
      <c r="AV95" s="12" t="s">
        <v>82</v>
      </c>
      <c r="AW95" s="12" t="s">
        <v>35</v>
      </c>
      <c r="AX95" s="12" t="s">
        <v>72</v>
      </c>
      <c r="AY95" s="226" t="s">
        <v>165</v>
      </c>
    </row>
    <row r="96" spans="2:51" s="12" customFormat="1" ht="13.5">
      <c r="B96" s="216"/>
      <c r="C96" s="217"/>
      <c r="D96" s="207" t="s">
        <v>175</v>
      </c>
      <c r="E96" s="218" t="s">
        <v>21</v>
      </c>
      <c r="F96" s="219" t="s">
        <v>178</v>
      </c>
      <c r="G96" s="217"/>
      <c r="H96" s="220">
        <v>5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175</v>
      </c>
      <c r="AU96" s="226" t="s">
        <v>82</v>
      </c>
      <c r="AV96" s="12" t="s">
        <v>82</v>
      </c>
      <c r="AW96" s="12" t="s">
        <v>35</v>
      </c>
      <c r="AX96" s="12" t="s">
        <v>72</v>
      </c>
      <c r="AY96" s="226" t="s">
        <v>165</v>
      </c>
    </row>
    <row r="97" spans="2:51" s="12" customFormat="1" ht="13.5">
      <c r="B97" s="216"/>
      <c r="C97" s="217"/>
      <c r="D97" s="207" t="s">
        <v>175</v>
      </c>
      <c r="E97" s="218" t="s">
        <v>21</v>
      </c>
      <c r="F97" s="219" t="s">
        <v>179</v>
      </c>
      <c r="G97" s="217"/>
      <c r="H97" s="220">
        <v>62.936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175</v>
      </c>
      <c r="AU97" s="226" t="s">
        <v>82</v>
      </c>
      <c r="AV97" s="12" t="s">
        <v>82</v>
      </c>
      <c r="AW97" s="12" t="s">
        <v>35</v>
      </c>
      <c r="AX97" s="12" t="s">
        <v>72</v>
      </c>
      <c r="AY97" s="226" t="s">
        <v>165</v>
      </c>
    </row>
    <row r="98" spans="2:51" s="12" customFormat="1" ht="13.5">
      <c r="B98" s="216"/>
      <c r="C98" s="217"/>
      <c r="D98" s="207" t="s">
        <v>175</v>
      </c>
      <c r="E98" s="218" t="s">
        <v>21</v>
      </c>
      <c r="F98" s="219" t="s">
        <v>180</v>
      </c>
      <c r="G98" s="217"/>
      <c r="H98" s="220">
        <v>28.894</v>
      </c>
      <c r="I98" s="221"/>
      <c r="J98" s="217"/>
      <c r="K98" s="217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175</v>
      </c>
      <c r="AU98" s="226" t="s">
        <v>82</v>
      </c>
      <c r="AV98" s="12" t="s">
        <v>82</v>
      </c>
      <c r="AW98" s="12" t="s">
        <v>35</v>
      </c>
      <c r="AX98" s="12" t="s">
        <v>72</v>
      </c>
      <c r="AY98" s="226" t="s">
        <v>165</v>
      </c>
    </row>
    <row r="99" spans="2:51" s="12" customFormat="1" ht="13.5">
      <c r="B99" s="216"/>
      <c r="C99" s="217"/>
      <c r="D99" s="207" t="s">
        <v>175</v>
      </c>
      <c r="E99" s="218" t="s">
        <v>21</v>
      </c>
      <c r="F99" s="219" t="s">
        <v>181</v>
      </c>
      <c r="G99" s="217"/>
      <c r="H99" s="220">
        <v>28.894</v>
      </c>
      <c r="I99" s="221"/>
      <c r="J99" s="217"/>
      <c r="K99" s="217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175</v>
      </c>
      <c r="AU99" s="226" t="s">
        <v>82</v>
      </c>
      <c r="AV99" s="12" t="s">
        <v>82</v>
      </c>
      <c r="AW99" s="12" t="s">
        <v>35</v>
      </c>
      <c r="AX99" s="12" t="s">
        <v>72</v>
      </c>
      <c r="AY99" s="226" t="s">
        <v>165</v>
      </c>
    </row>
    <row r="100" spans="2:51" s="12" customFormat="1" ht="13.5">
      <c r="B100" s="216"/>
      <c r="C100" s="217"/>
      <c r="D100" s="207" t="s">
        <v>175</v>
      </c>
      <c r="E100" s="218" t="s">
        <v>21</v>
      </c>
      <c r="F100" s="219" t="s">
        <v>182</v>
      </c>
      <c r="G100" s="217"/>
      <c r="H100" s="220">
        <v>4.742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175</v>
      </c>
      <c r="AU100" s="226" t="s">
        <v>82</v>
      </c>
      <c r="AV100" s="12" t="s">
        <v>82</v>
      </c>
      <c r="AW100" s="12" t="s">
        <v>35</v>
      </c>
      <c r="AX100" s="12" t="s">
        <v>72</v>
      </c>
      <c r="AY100" s="226" t="s">
        <v>165</v>
      </c>
    </row>
    <row r="101" spans="2:51" s="13" customFormat="1" ht="13.5">
      <c r="B101" s="227"/>
      <c r="C101" s="228"/>
      <c r="D101" s="207" t="s">
        <v>175</v>
      </c>
      <c r="E101" s="229" t="s">
        <v>183</v>
      </c>
      <c r="F101" s="230" t="s">
        <v>184</v>
      </c>
      <c r="G101" s="228"/>
      <c r="H101" s="231">
        <v>164.361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AT101" s="237" t="s">
        <v>175</v>
      </c>
      <c r="AU101" s="237" t="s">
        <v>82</v>
      </c>
      <c r="AV101" s="13" t="s">
        <v>173</v>
      </c>
      <c r="AW101" s="13" t="s">
        <v>35</v>
      </c>
      <c r="AX101" s="13" t="s">
        <v>80</v>
      </c>
      <c r="AY101" s="237" t="s">
        <v>165</v>
      </c>
    </row>
    <row r="102" spans="2:65" s="1" customFormat="1" ht="16.5" customHeight="1">
      <c r="B102" s="41"/>
      <c r="C102" s="193" t="s">
        <v>82</v>
      </c>
      <c r="D102" s="193" t="s">
        <v>168</v>
      </c>
      <c r="E102" s="194" t="s">
        <v>185</v>
      </c>
      <c r="F102" s="195" t="s">
        <v>186</v>
      </c>
      <c r="G102" s="196" t="s">
        <v>171</v>
      </c>
      <c r="H102" s="197">
        <v>418.499</v>
      </c>
      <c r="I102" s="198"/>
      <c r="J102" s="199">
        <f>ROUND(I102*H102,2)</f>
        <v>0</v>
      </c>
      <c r="K102" s="195" t="s">
        <v>172</v>
      </c>
      <c r="L102" s="61"/>
      <c r="M102" s="200" t="s">
        <v>21</v>
      </c>
      <c r="N102" s="201" t="s">
        <v>43</v>
      </c>
      <c r="O102" s="42"/>
      <c r="P102" s="202">
        <f>O102*H102</f>
        <v>0</v>
      </c>
      <c r="Q102" s="202">
        <v>0.02048</v>
      </c>
      <c r="R102" s="202">
        <f>Q102*H102</f>
        <v>8.57085952</v>
      </c>
      <c r="S102" s="202">
        <v>0</v>
      </c>
      <c r="T102" s="203">
        <f>S102*H102</f>
        <v>0</v>
      </c>
      <c r="AR102" s="24" t="s">
        <v>173</v>
      </c>
      <c r="AT102" s="24" t="s">
        <v>168</v>
      </c>
      <c r="AU102" s="24" t="s">
        <v>82</v>
      </c>
      <c r="AY102" s="24" t="s">
        <v>165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4" t="s">
        <v>80</v>
      </c>
      <c r="BK102" s="204">
        <f>ROUND(I102*H102,2)</f>
        <v>0</v>
      </c>
      <c r="BL102" s="24" t="s">
        <v>173</v>
      </c>
      <c r="BM102" s="24" t="s">
        <v>187</v>
      </c>
    </row>
    <row r="103" spans="2:51" s="11" customFormat="1" ht="13.5">
      <c r="B103" s="205"/>
      <c r="C103" s="206"/>
      <c r="D103" s="207" t="s">
        <v>175</v>
      </c>
      <c r="E103" s="208" t="s">
        <v>21</v>
      </c>
      <c r="F103" s="209" t="s">
        <v>188</v>
      </c>
      <c r="G103" s="206"/>
      <c r="H103" s="208" t="s">
        <v>21</v>
      </c>
      <c r="I103" s="210"/>
      <c r="J103" s="206"/>
      <c r="K103" s="206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175</v>
      </c>
      <c r="AU103" s="215" t="s">
        <v>82</v>
      </c>
      <c r="AV103" s="11" t="s">
        <v>80</v>
      </c>
      <c r="AW103" s="11" t="s">
        <v>35</v>
      </c>
      <c r="AX103" s="11" t="s">
        <v>72</v>
      </c>
      <c r="AY103" s="215" t="s">
        <v>165</v>
      </c>
    </row>
    <row r="104" spans="2:51" s="12" customFormat="1" ht="13.5">
      <c r="B104" s="216"/>
      <c r="C104" s="217"/>
      <c r="D104" s="207" t="s">
        <v>175</v>
      </c>
      <c r="E104" s="218" t="s">
        <v>21</v>
      </c>
      <c r="F104" s="219" t="s">
        <v>189</v>
      </c>
      <c r="G104" s="217"/>
      <c r="H104" s="220">
        <v>418.499</v>
      </c>
      <c r="I104" s="221"/>
      <c r="J104" s="217"/>
      <c r="K104" s="217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175</v>
      </c>
      <c r="AU104" s="226" t="s">
        <v>82</v>
      </c>
      <c r="AV104" s="12" t="s">
        <v>82</v>
      </c>
      <c r="AW104" s="12" t="s">
        <v>35</v>
      </c>
      <c r="AX104" s="12" t="s">
        <v>80</v>
      </c>
      <c r="AY104" s="226" t="s">
        <v>165</v>
      </c>
    </row>
    <row r="105" spans="2:65" s="1" customFormat="1" ht="25.5" customHeight="1">
      <c r="B105" s="41"/>
      <c r="C105" s="193" t="s">
        <v>190</v>
      </c>
      <c r="D105" s="193" t="s">
        <v>168</v>
      </c>
      <c r="E105" s="194" t="s">
        <v>191</v>
      </c>
      <c r="F105" s="195" t="s">
        <v>192</v>
      </c>
      <c r="G105" s="196" t="s">
        <v>171</v>
      </c>
      <c r="H105" s="197">
        <v>108.831</v>
      </c>
      <c r="I105" s="198"/>
      <c r="J105" s="199">
        <f>ROUND(I105*H105,2)</f>
        <v>0</v>
      </c>
      <c r="K105" s="195" t="s">
        <v>172</v>
      </c>
      <c r="L105" s="61"/>
      <c r="M105" s="200" t="s">
        <v>21</v>
      </c>
      <c r="N105" s="201" t="s">
        <v>43</v>
      </c>
      <c r="O105" s="42"/>
      <c r="P105" s="202">
        <f>O105*H105</f>
        <v>0</v>
      </c>
      <c r="Q105" s="202">
        <v>0.00489</v>
      </c>
      <c r="R105" s="202">
        <f>Q105*H105</f>
        <v>0.53218359</v>
      </c>
      <c r="S105" s="202">
        <v>0</v>
      </c>
      <c r="T105" s="203">
        <f>S105*H105</f>
        <v>0</v>
      </c>
      <c r="AR105" s="24" t="s">
        <v>173</v>
      </c>
      <c r="AT105" s="24" t="s">
        <v>168</v>
      </c>
      <c r="AU105" s="24" t="s">
        <v>82</v>
      </c>
      <c r="AY105" s="24" t="s">
        <v>165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4" t="s">
        <v>80</v>
      </c>
      <c r="BK105" s="204">
        <f>ROUND(I105*H105,2)</f>
        <v>0</v>
      </c>
      <c r="BL105" s="24" t="s">
        <v>173</v>
      </c>
      <c r="BM105" s="24" t="s">
        <v>193</v>
      </c>
    </row>
    <row r="106" spans="2:51" s="12" customFormat="1" ht="13.5">
      <c r="B106" s="216"/>
      <c r="C106" s="217"/>
      <c r="D106" s="207" t="s">
        <v>175</v>
      </c>
      <c r="E106" s="218" t="s">
        <v>21</v>
      </c>
      <c r="F106" s="219" t="s">
        <v>194</v>
      </c>
      <c r="G106" s="217"/>
      <c r="H106" s="220">
        <v>108.831</v>
      </c>
      <c r="I106" s="221"/>
      <c r="J106" s="217"/>
      <c r="K106" s="217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175</v>
      </c>
      <c r="AU106" s="226" t="s">
        <v>82</v>
      </c>
      <c r="AV106" s="12" t="s">
        <v>82</v>
      </c>
      <c r="AW106" s="12" t="s">
        <v>35</v>
      </c>
      <c r="AX106" s="12" t="s">
        <v>80</v>
      </c>
      <c r="AY106" s="226" t="s">
        <v>165</v>
      </c>
    </row>
    <row r="107" spans="2:65" s="1" customFormat="1" ht="16.5" customHeight="1">
      <c r="B107" s="41"/>
      <c r="C107" s="193" t="s">
        <v>173</v>
      </c>
      <c r="D107" s="193" t="s">
        <v>168</v>
      </c>
      <c r="E107" s="194" t="s">
        <v>195</v>
      </c>
      <c r="F107" s="195" t="s">
        <v>196</v>
      </c>
      <c r="G107" s="196" t="s">
        <v>171</v>
      </c>
      <c r="H107" s="197">
        <v>418.499</v>
      </c>
      <c r="I107" s="198"/>
      <c r="J107" s="199">
        <f>ROUND(I107*H107,2)</f>
        <v>0</v>
      </c>
      <c r="K107" s="195" t="s">
        <v>172</v>
      </c>
      <c r="L107" s="61"/>
      <c r="M107" s="200" t="s">
        <v>21</v>
      </c>
      <c r="N107" s="201" t="s">
        <v>43</v>
      </c>
      <c r="O107" s="42"/>
      <c r="P107" s="202">
        <f>O107*H107</f>
        <v>0</v>
      </c>
      <c r="Q107" s="202">
        <v>0.003</v>
      </c>
      <c r="R107" s="202">
        <f>Q107*H107</f>
        <v>1.255497</v>
      </c>
      <c r="S107" s="202">
        <v>0</v>
      </c>
      <c r="T107" s="203">
        <f>S107*H107</f>
        <v>0</v>
      </c>
      <c r="AR107" s="24" t="s">
        <v>173</v>
      </c>
      <c r="AT107" s="24" t="s">
        <v>168</v>
      </c>
      <c r="AU107" s="24" t="s">
        <v>82</v>
      </c>
      <c r="AY107" s="24" t="s">
        <v>165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4" t="s">
        <v>80</v>
      </c>
      <c r="BK107" s="204">
        <f>ROUND(I107*H107,2)</f>
        <v>0</v>
      </c>
      <c r="BL107" s="24" t="s">
        <v>173</v>
      </c>
      <c r="BM107" s="24" t="s">
        <v>197</v>
      </c>
    </row>
    <row r="108" spans="2:51" s="12" customFormat="1" ht="13.5">
      <c r="B108" s="216"/>
      <c r="C108" s="217"/>
      <c r="D108" s="207" t="s">
        <v>175</v>
      </c>
      <c r="E108" s="218" t="s">
        <v>198</v>
      </c>
      <c r="F108" s="219" t="s">
        <v>199</v>
      </c>
      <c r="G108" s="217"/>
      <c r="H108" s="220">
        <v>418.499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175</v>
      </c>
      <c r="AU108" s="226" t="s">
        <v>82</v>
      </c>
      <c r="AV108" s="12" t="s">
        <v>82</v>
      </c>
      <c r="AW108" s="12" t="s">
        <v>35</v>
      </c>
      <c r="AX108" s="12" t="s">
        <v>80</v>
      </c>
      <c r="AY108" s="226" t="s">
        <v>165</v>
      </c>
    </row>
    <row r="109" spans="2:65" s="1" customFormat="1" ht="16.5" customHeight="1">
      <c r="B109" s="41"/>
      <c r="C109" s="193" t="s">
        <v>200</v>
      </c>
      <c r="D109" s="193" t="s">
        <v>168</v>
      </c>
      <c r="E109" s="194" t="s">
        <v>201</v>
      </c>
      <c r="F109" s="195" t="s">
        <v>202</v>
      </c>
      <c r="G109" s="196" t="s">
        <v>171</v>
      </c>
      <c r="H109" s="197">
        <v>152.553</v>
      </c>
      <c r="I109" s="198"/>
      <c r="J109" s="199">
        <f>ROUND(I109*H109,2)</f>
        <v>0</v>
      </c>
      <c r="K109" s="195" t="s">
        <v>172</v>
      </c>
      <c r="L109" s="61"/>
      <c r="M109" s="200" t="s">
        <v>21</v>
      </c>
      <c r="N109" s="201" t="s">
        <v>43</v>
      </c>
      <c r="O109" s="42"/>
      <c r="P109" s="202">
        <f>O109*H109</f>
        <v>0</v>
      </c>
      <c r="Q109" s="202">
        <v>0.01838</v>
      </c>
      <c r="R109" s="202">
        <f>Q109*H109</f>
        <v>2.80392414</v>
      </c>
      <c r="S109" s="202">
        <v>0</v>
      </c>
      <c r="T109" s="203">
        <f>S109*H109</f>
        <v>0</v>
      </c>
      <c r="AR109" s="24" t="s">
        <v>173</v>
      </c>
      <c r="AT109" s="24" t="s">
        <v>168</v>
      </c>
      <c r="AU109" s="24" t="s">
        <v>82</v>
      </c>
      <c r="AY109" s="24" t="s">
        <v>165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4" t="s">
        <v>80</v>
      </c>
      <c r="BK109" s="204">
        <f>ROUND(I109*H109,2)</f>
        <v>0</v>
      </c>
      <c r="BL109" s="24" t="s">
        <v>173</v>
      </c>
      <c r="BM109" s="24" t="s">
        <v>203</v>
      </c>
    </row>
    <row r="110" spans="2:51" s="11" customFormat="1" ht="13.5">
      <c r="B110" s="205"/>
      <c r="C110" s="206"/>
      <c r="D110" s="207" t="s">
        <v>175</v>
      </c>
      <c r="E110" s="208" t="s">
        <v>21</v>
      </c>
      <c r="F110" s="209" t="s">
        <v>204</v>
      </c>
      <c r="G110" s="206"/>
      <c r="H110" s="208" t="s">
        <v>21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175</v>
      </c>
      <c r="AU110" s="215" t="s">
        <v>82</v>
      </c>
      <c r="AV110" s="11" t="s">
        <v>80</v>
      </c>
      <c r="AW110" s="11" t="s">
        <v>35</v>
      </c>
      <c r="AX110" s="11" t="s">
        <v>72</v>
      </c>
      <c r="AY110" s="215" t="s">
        <v>165</v>
      </c>
    </row>
    <row r="111" spans="2:51" s="12" customFormat="1" ht="13.5">
      <c r="B111" s="216"/>
      <c r="C111" s="217"/>
      <c r="D111" s="207" t="s">
        <v>175</v>
      </c>
      <c r="E111" s="218" t="s">
        <v>21</v>
      </c>
      <c r="F111" s="219" t="s">
        <v>205</v>
      </c>
      <c r="G111" s="217"/>
      <c r="H111" s="220">
        <v>50.851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175</v>
      </c>
      <c r="AU111" s="226" t="s">
        <v>82</v>
      </c>
      <c r="AV111" s="12" t="s">
        <v>82</v>
      </c>
      <c r="AW111" s="12" t="s">
        <v>35</v>
      </c>
      <c r="AX111" s="12" t="s">
        <v>72</v>
      </c>
      <c r="AY111" s="226" t="s">
        <v>165</v>
      </c>
    </row>
    <row r="112" spans="2:51" s="12" customFormat="1" ht="13.5">
      <c r="B112" s="216"/>
      <c r="C112" s="217"/>
      <c r="D112" s="207" t="s">
        <v>175</v>
      </c>
      <c r="E112" s="218" t="s">
        <v>21</v>
      </c>
      <c r="F112" s="219" t="s">
        <v>205</v>
      </c>
      <c r="G112" s="217"/>
      <c r="H112" s="220">
        <v>50.851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175</v>
      </c>
      <c r="AU112" s="226" t="s">
        <v>82</v>
      </c>
      <c r="AV112" s="12" t="s">
        <v>82</v>
      </c>
      <c r="AW112" s="12" t="s">
        <v>35</v>
      </c>
      <c r="AX112" s="12" t="s">
        <v>72</v>
      </c>
      <c r="AY112" s="226" t="s">
        <v>165</v>
      </c>
    </row>
    <row r="113" spans="2:51" s="12" customFormat="1" ht="13.5">
      <c r="B113" s="216"/>
      <c r="C113" s="217"/>
      <c r="D113" s="207" t="s">
        <v>175</v>
      </c>
      <c r="E113" s="218" t="s">
        <v>21</v>
      </c>
      <c r="F113" s="219" t="s">
        <v>205</v>
      </c>
      <c r="G113" s="217"/>
      <c r="H113" s="220">
        <v>50.851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175</v>
      </c>
      <c r="AU113" s="226" t="s">
        <v>82</v>
      </c>
      <c r="AV113" s="12" t="s">
        <v>82</v>
      </c>
      <c r="AW113" s="12" t="s">
        <v>35</v>
      </c>
      <c r="AX113" s="12" t="s">
        <v>72</v>
      </c>
      <c r="AY113" s="226" t="s">
        <v>165</v>
      </c>
    </row>
    <row r="114" spans="2:51" s="13" customFormat="1" ht="13.5">
      <c r="B114" s="227"/>
      <c r="C114" s="228"/>
      <c r="D114" s="207" t="s">
        <v>175</v>
      </c>
      <c r="E114" s="229" t="s">
        <v>118</v>
      </c>
      <c r="F114" s="230" t="s">
        <v>184</v>
      </c>
      <c r="G114" s="228"/>
      <c r="H114" s="231">
        <v>152.553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175</v>
      </c>
      <c r="AU114" s="237" t="s">
        <v>82</v>
      </c>
      <c r="AV114" s="13" t="s">
        <v>173</v>
      </c>
      <c r="AW114" s="13" t="s">
        <v>35</v>
      </c>
      <c r="AX114" s="13" t="s">
        <v>80</v>
      </c>
      <c r="AY114" s="237" t="s">
        <v>165</v>
      </c>
    </row>
    <row r="115" spans="2:65" s="1" customFormat="1" ht="25.5" customHeight="1">
      <c r="B115" s="41"/>
      <c r="C115" s="193" t="s">
        <v>166</v>
      </c>
      <c r="D115" s="193" t="s">
        <v>168</v>
      </c>
      <c r="E115" s="194" t="s">
        <v>206</v>
      </c>
      <c r="F115" s="195" t="s">
        <v>207</v>
      </c>
      <c r="G115" s="196" t="s">
        <v>171</v>
      </c>
      <c r="H115" s="197">
        <v>152.553</v>
      </c>
      <c r="I115" s="198"/>
      <c r="J115" s="199">
        <f>ROUND(I115*H115,2)</f>
        <v>0</v>
      </c>
      <c r="K115" s="195" t="s">
        <v>172</v>
      </c>
      <c r="L115" s="61"/>
      <c r="M115" s="200" t="s">
        <v>21</v>
      </c>
      <c r="N115" s="201" t="s">
        <v>43</v>
      </c>
      <c r="O115" s="42"/>
      <c r="P115" s="202">
        <f>O115*H115</f>
        <v>0</v>
      </c>
      <c r="Q115" s="202">
        <v>0.0079</v>
      </c>
      <c r="R115" s="202">
        <f>Q115*H115</f>
        <v>1.2051687000000002</v>
      </c>
      <c r="S115" s="202">
        <v>0</v>
      </c>
      <c r="T115" s="203">
        <f>S115*H115</f>
        <v>0</v>
      </c>
      <c r="AR115" s="24" t="s">
        <v>173</v>
      </c>
      <c r="AT115" s="24" t="s">
        <v>168</v>
      </c>
      <c r="AU115" s="24" t="s">
        <v>82</v>
      </c>
      <c r="AY115" s="24" t="s">
        <v>165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4" t="s">
        <v>80</v>
      </c>
      <c r="BK115" s="204">
        <f>ROUND(I115*H115,2)</f>
        <v>0</v>
      </c>
      <c r="BL115" s="24" t="s">
        <v>173</v>
      </c>
      <c r="BM115" s="24" t="s">
        <v>208</v>
      </c>
    </row>
    <row r="116" spans="2:51" s="12" customFormat="1" ht="13.5">
      <c r="B116" s="216"/>
      <c r="C116" s="217"/>
      <c r="D116" s="207" t="s">
        <v>175</v>
      </c>
      <c r="E116" s="218" t="s">
        <v>21</v>
      </c>
      <c r="F116" s="219" t="s">
        <v>118</v>
      </c>
      <c r="G116" s="217"/>
      <c r="H116" s="220">
        <v>152.553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175</v>
      </c>
      <c r="AU116" s="226" t="s">
        <v>82</v>
      </c>
      <c r="AV116" s="12" t="s">
        <v>82</v>
      </c>
      <c r="AW116" s="12" t="s">
        <v>35</v>
      </c>
      <c r="AX116" s="12" t="s">
        <v>80</v>
      </c>
      <c r="AY116" s="226" t="s">
        <v>165</v>
      </c>
    </row>
    <row r="117" spans="2:65" s="1" customFormat="1" ht="25.5" customHeight="1">
      <c r="B117" s="41"/>
      <c r="C117" s="193" t="s">
        <v>209</v>
      </c>
      <c r="D117" s="193" t="s">
        <v>168</v>
      </c>
      <c r="E117" s="194" t="s">
        <v>210</v>
      </c>
      <c r="F117" s="195" t="s">
        <v>211</v>
      </c>
      <c r="G117" s="196" t="s">
        <v>171</v>
      </c>
      <c r="H117" s="197">
        <v>304.296</v>
      </c>
      <c r="I117" s="198"/>
      <c r="J117" s="199">
        <f>ROUND(I117*H117,2)</f>
        <v>0</v>
      </c>
      <c r="K117" s="195" t="s">
        <v>172</v>
      </c>
      <c r="L117" s="61"/>
      <c r="M117" s="200" t="s">
        <v>21</v>
      </c>
      <c r="N117" s="201" t="s">
        <v>43</v>
      </c>
      <c r="O117" s="42"/>
      <c r="P117" s="202">
        <f>O117*H117</f>
        <v>0</v>
      </c>
      <c r="Q117" s="202">
        <v>0.0057</v>
      </c>
      <c r="R117" s="202">
        <f>Q117*H117</f>
        <v>1.7344872</v>
      </c>
      <c r="S117" s="202">
        <v>0</v>
      </c>
      <c r="T117" s="203">
        <f>S117*H117</f>
        <v>0</v>
      </c>
      <c r="AR117" s="24" t="s">
        <v>173</v>
      </c>
      <c r="AT117" s="24" t="s">
        <v>168</v>
      </c>
      <c r="AU117" s="24" t="s">
        <v>82</v>
      </c>
      <c r="AY117" s="24" t="s">
        <v>165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4" t="s">
        <v>80</v>
      </c>
      <c r="BK117" s="204">
        <f>ROUND(I117*H117,2)</f>
        <v>0</v>
      </c>
      <c r="BL117" s="24" t="s">
        <v>173</v>
      </c>
      <c r="BM117" s="24" t="s">
        <v>212</v>
      </c>
    </row>
    <row r="118" spans="2:51" s="11" customFormat="1" ht="13.5">
      <c r="B118" s="205"/>
      <c r="C118" s="206"/>
      <c r="D118" s="207" t="s">
        <v>175</v>
      </c>
      <c r="E118" s="208" t="s">
        <v>21</v>
      </c>
      <c r="F118" s="209" t="s">
        <v>176</v>
      </c>
      <c r="G118" s="206"/>
      <c r="H118" s="208" t="s">
        <v>21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175</v>
      </c>
      <c r="AU118" s="215" t="s">
        <v>82</v>
      </c>
      <c r="AV118" s="11" t="s">
        <v>80</v>
      </c>
      <c r="AW118" s="11" t="s">
        <v>35</v>
      </c>
      <c r="AX118" s="11" t="s">
        <v>72</v>
      </c>
      <c r="AY118" s="215" t="s">
        <v>165</v>
      </c>
    </row>
    <row r="119" spans="2:51" s="12" customFormat="1" ht="13.5">
      <c r="B119" s="216"/>
      <c r="C119" s="217"/>
      <c r="D119" s="207" t="s">
        <v>175</v>
      </c>
      <c r="E119" s="218" t="s">
        <v>21</v>
      </c>
      <c r="F119" s="219" t="s">
        <v>213</v>
      </c>
      <c r="G119" s="217"/>
      <c r="H119" s="220">
        <v>82.049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175</v>
      </c>
      <c r="AU119" s="226" t="s">
        <v>82</v>
      </c>
      <c r="AV119" s="12" t="s">
        <v>82</v>
      </c>
      <c r="AW119" s="12" t="s">
        <v>35</v>
      </c>
      <c r="AX119" s="12" t="s">
        <v>72</v>
      </c>
      <c r="AY119" s="226" t="s">
        <v>165</v>
      </c>
    </row>
    <row r="120" spans="2:51" s="12" customFormat="1" ht="13.5">
      <c r="B120" s="216"/>
      <c r="C120" s="217"/>
      <c r="D120" s="207" t="s">
        <v>175</v>
      </c>
      <c r="E120" s="218" t="s">
        <v>21</v>
      </c>
      <c r="F120" s="219" t="s">
        <v>214</v>
      </c>
      <c r="G120" s="217"/>
      <c r="H120" s="220">
        <v>39.89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175</v>
      </c>
      <c r="AU120" s="226" t="s">
        <v>82</v>
      </c>
      <c r="AV120" s="12" t="s">
        <v>82</v>
      </c>
      <c r="AW120" s="12" t="s">
        <v>35</v>
      </c>
      <c r="AX120" s="12" t="s">
        <v>72</v>
      </c>
      <c r="AY120" s="226" t="s">
        <v>165</v>
      </c>
    </row>
    <row r="121" spans="2:51" s="12" customFormat="1" ht="13.5">
      <c r="B121" s="216"/>
      <c r="C121" s="217"/>
      <c r="D121" s="207" t="s">
        <v>175</v>
      </c>
      <c r="E121" s="218" t="s">
        <v>21</v>
      </c>
      <c r="F121" s="219" t="s">
        <v>215</v>
      </c>
      <c r="G121" s="217"/>
      <c r="H121" s="220">
        <v>38.09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175</v>
      </c>
      <c r="AU121" s="226" t="s">
        <v>82</v>
      </c>
      <c r="AV121" s="12" t="s">
        <v>82</v>
      </c>
      <c r="AW121" s="12" t="s">
        <v>35</v>
      </c>
      <c r="AX121" s="12" t="s">
        <v>72</v>
      </c>
      <c r="AY121" s="226" t="s">
        <v>165</v>
      </c>
    </row>
    <row r="122" spans="2:51" s="12" customFormat="1" ht="13.5">
      <c r="B122" s="216"/>
      <c r="C122" s="217"/>
      <c r="D122" s="207" t="s">
        <v>175</v>
      </c>
      <c r="E122" s="218" t="s">
        <v>21</v>
      </c>
      <c r="F122" s="219" t="s">
        <v>216</v>
      </c>
      <c r="G122" s="217"/>
      <c r="H122" s="220">
        <v>23.709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175</v>
      </c>
      <c r="AU122" s="226" t="s">
        <v>82</v>
      </c>
      <c r="AV122" s="12" t="s">
        <v>82</v>
      </c>
      <c r="AW122" s="12" t="s">
        <v>35</v>
      </c>
      <c r="AX122" s="12" t="s">
        <v>72</v>
      </c>
      <c r="AY122" s="226" t="s">
        <v>165</v>
      </c>
    </row>
    <row r="123" spans="2:51" s="12" customFormat="1" ht="13.5">
      <c r="B123" s="216"/>
      <c r="C123" s="217"/>
      <c r="D123" s="207" t="s">
        <v>175</v>
      </c>
      <c r="E123" s="218" t="s">
        <v>21</v>
      </c>
      <c r="F123" s="219" t="s">
        <v>217</v>
      </c>
      <c r="G123" s="217"/>
      <c r="H123" s="220">
        <v>46.411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175</v>
      </c>
      <c r="AU123" s="226" t="s">
        <v>82</v>
      </c>
      <c r="AV123" s="12" t="s">
        <v>82</v>
      </c>
      <c r="AW123" s="12" t="s">
        <v>35</v>
      </c>
      <c r="AX123" s="12" t="s">
        <v>72</v>
      </c>
      <c r="AY123" s="226" t="s">
        <v>165</v>
      </c>
    </row>
    <row r="124" spans="2:51" s="14" customFormat="1" ht="13.5">
      <c r="B124" s="238"/>
      <c r="C124" s="239"/>
      <c r="D124" s="207" t="s">
        <v>175</v>
      </c>
      <c r="E124" s="240" t="s">
        <v>21</v>
      </c>
      <c r="F124" s="241" t="s">
        <v>218</v>
      </c>
      <c r="G124" s="239"/>
      <c r="H124" s="242">
        <v>230.149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AT124" s="248" t="s">
        <v>175</v>
      </c>
      <c r="AU124" s="248" t="s">
        <v>82</v>
      </c>
      <c r="AV124" s="14" t="s">
        <v>190</v>
      </c>
      <c r="AW124" s="14" t="s">
        <v>35</v>
      </c>
      <c r="AX124" s="14" t="s">
        <v>72</v>
      </c>
      <c r="AY124" s="248" t="s">
        <v>165</v>
      </c>
    </row>
    <row r="125" spans="2:51" s="11" customFormat="1" ht="13.5">
      <c r="B125" s="205"/>
      <c r="C125" s="206"/>
      <c r="D125" s="207" t="s">
        <v>175</v>
      </c>
      <c r="E125" s="208" t="s">
        <v>21</v>
      </c>
      <c r="F125" s="209" t="s">
        <v>219</v>
      </c>
      <c r="G125" s="206"/>
      <c r="H125" s="208" t="s">
        <v>21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175</v>
      </c>
      <c r="AU125" s="215" t="s">
        <v>82</v>
      </c>
      <c r="AV125" s="11" t="s">
        <v>80</v>
      </c>
      <c r="AW125" s="11" t="s">
        <v>35</v>
      </c>
      <c r="AX125" s="11" t="s">
        <v>72</v>
      </c>
      <c r="AY125" s="215" t="s">
        <v>165</v>
      </c>
    </row>
    <row r="126" spans="2:51" s="12" customFormat="1" ht="13.5">
      <c r="B126" s="216"/>
      <c r="C126" s="217"/>
      <c r="D126" s="207" t="s">
        <v>175</v>
      </c>
      <c r="E126" s="218" t="s">
        <v>21</v>
      </c>
      <c r="F126" s="219" t="s">
        <v>220</v>
      </c>
      <c r="G126" s="217"/>
      <c r="H126" s="220">
        <v>43.287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175</v>
      </c>
      <c r="AU126" s="226" t="s">
        <v>82</v>
      </c>
      <c r="AV126" s="12" t="s">
        <v>82</v>
      </c>
      <c r="AW126" s="12" t="s">
        <v>35</v>
      </c>
      <c r="AX126" s="12" t="s">
        <v>72</v>
      </c>
      <c r="AY126" s="226" t="s">
        <v>165</v>
      </c>
    </row>
    <row r="127" spans="2:51" s="12" customFormat="1" ht="13.5">
      <c r="B127" s="216"/>
      <c r="C127" s="217"/>
      <c r="D127" s="207" t="s">
        <v>175</v>
      </c>
      <c r="E127" s="218" t="s">
        <v>21</v>
      </c>
      <c r="F127" s="219" t="s">
        <v>221</v>
      </c>
      <c r="G127" s="217"/>
      <c r="H127" s="220">
        <v>70.185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175</v>
      </c>
      <c r="AU127" s="226" t="s">
        <v>82</v>
      </c>
      <c r="AV127" s="12" t="s">
        <v>82</v>
      </c>
      <c r="AW127" s="12" t="s">
        <v>35</v>
      </c>
      <c r="AX127" s="12" t="s">
        <v>72</v>
      </c>
      <c r="AY127" s="226" t="s">
        <v>165</v>
      </c>
    </row>
    <row r="128" spans="2:51" s="12" customFormat="1" ht="13.5">
      <c r="B128" s="216"/>
      <c r="C128" s="217"/>
      <c r="D128" s="207" t="s">
        <v>175</v>
      </c>
      <c r="E128" s="218" t="s">
        <v>21</v>
      </c>
      <c r="F128" s="219" t="s">
        <v>222</v>
      </c>
      <c r="G128" s="217"/>
      <c r="H128" s="220">
        <v>47.433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175</v>
      </c>
      <c r="AU128" s="226" t="s">
        <v>82</v>
      </c>
      <c r="AV128" s="12" t="s">
        <v>82</v>
      </c>
      <c r="AW128" s="12" t="s">
        <v>35</v>
      </c>
      <c r="AX128" s="12" t="s">
        <v>72</v>
      </c>
      <c r="AY128" s="226" t="s">
        <v>165</v>
      </c>
    </row>
    <row r="129" spans="2:51" s="14" customFormat="1" ht="13.5">
      <c r="B129" s="238"/>
      <c r="C129" s="239"/>
      <c r="D129" s="207" t="s">
        <v>175</v>
      </c>
      <c r="E129" s="240" t="s">
        <v>21</v>
      </c>
      <c r="F129" s="241" t="s">
        <v>218</v>
      </c>
      <c r="G129" s="239"/>
      <c r="H129" s="242">
        <v>160.905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175</v>
      </c>
      <c r="AU129" s="248" t="s">
        <v>82</v>
      </c>
      <c r="AV129" s="14" t="s">
        <v>190</v>
      </c>
      <c r="AW129" s="14" t="s">
        <v>35</v>
      </c>
      <c r="AX129" s="14" t="s">
        <v>72</v>
      </c>
      <c r="AY129" s="248" t="s">
        <v>165</v>
      </c>
    </row>
    <row r="130" spans="2:51" s="12" customFormat="1" ht="13.5">
      <c r="B130" s="216"/>
      <c r="C130" s="217"/>
      <c r="D130" s="207" t="s">
        <v>175</v>
      </c>
      <c r="E130" s="218" t="s">
        <v>21</v>
      </c>
      <c r="F130" s="219" t="s">
        <v>223</v>
      </c>
      <c r="G130" s="217"/>
      <c r="H130" s="220">
        <v>33.242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175</v>
      </c>
      <c r="AU130" s="226" t="s">
        <v>82</v>
      </c>
      <c r="AV130" s="12" t="s">
        <v>82</v>
      </c>
      <c r="AW130" s="12" t="s">
        <v>35</v>
      </c>
      <c r="AX130" s="12" t="s">
        <v>72</v>
      </c>
      <c r="AY130" s="226" t="s">
        <v>165</v>
      </c>
    </row>
    <row r="131" spans="2:51" s="14" customFormat="1" ht="13.5">
      <c r="B131" s="238"/>
      <c r="C131" s="239"/>
      <c r="D131" s="207" t="s">
        <v>175</v>
      </c>
      <c r="E131" s="240" t="s">
        <v>21</v>
      </c>
      <c r="F131" s="241" t="s">
        <v>218</v>
      </c>
      <c r="G131" s="239"/>
      <c r="H131" s="242">
        <v>33.242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AT131" s="248" t="s">
        <v>175</v>
      </c>
      <c r="AU131" s="248" t="s">
        <v>82</v>
      </c>
      <c r="AV131" s="14" t="s">
        <v>190</v>
      </c>
      <c r="AW131" s="14" t="s">
        <v>35</v>
      </c>
      <c r="AX131" s="14" t="s">
        <v>72</v>
      </c>
      <c r="AY131" s="248" t="s">
        <v>165</v>
      </c>
    </row>
    <row r="132" spans="2:51" s="12" customFormat="1" ht="13.5">
      <c r="B132" s="216"/>
      <c r="C132" s="217"/>
      <c r="D132" s="207" t="s">
        <v>175</v>
      </c>
      <c r="E132" s="218" t="s">
        <v>21</v>
      </c>
      <c r="F132" s="219" t="s">
        <v>224</v>
      </c>
      <c r="G132" s="217"/>
      <c r="H132" s="220">
        <v>-120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175</v>
      </c>
      <c r="AU132" s="226" t="s">
        <v>82</v>
      </c>
      <c r="AV132" s="12" t="s">
        <v>82</v>
      </c>
      <c r="AW132" s="12" t="s">
        <v>35</v>
      </c>
      <c r="AX132" s="12" t="s">
        <v>72</v>
      </c>
      <c r="AY132" s="226" t="s">
        <v>165</v>
      </c>
    </row>
    <row r="133" spans="2:51" s="14" customFormat="1" ht="13.5">
      <c r="B133" s="238"/>
      <c r="C133" s="239"/>
      <c r="D133" s="207" t="s">
        <v>175</v>
      </c>
      <c r="E133" s="240" t="s">
        <v>21</v>
      </c>
      <c r="F133" s="241" t="s">
        <v>218</v>
      </c>
      <c r="G133" s="239"/>
      <c r="H133" s="242">
        <v>-120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175</v>
      </c>
      <c r="AU133" s="248" t="s">
        <v>82</v>
      </c>
      <c r="AV133" s="14" t="s">
        <v>190</v>
      </c>
      <c r="AW133" s="14" t="s">
        <v>35</v>
      </c>
      <c r="AX133" s="14" t="s">
        <v>72</v>
      </c>
      <c r="AY133" s="248" t="s">
        <v>165</v>
      </c>
    </row>
    <row r="134" spans="2:51" s="13" customFormat="1" ht="13.5">
      <c r="B134" s="227"/>
      <c r="C134" s="228"/>
      <c r="D134" s="207" t="s">
        <v>175</v>
      </c>
      <c r="E134" s="229" t="s">
        <v>116</v>
      </c>
      <c r="F134" s="230" t="s">
        <v>184</v>
      </c>
      <c r="G134" s="228"/>
      <c r="H134" s="231">
        <v>304.296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175</v>
      </c>
      <c r="AU134" s="237" t="s">
        <v>82</v>
      </c>
      <c r="AV134" s="13" t="s">
        <v>173</v>
      </c>
      <c r="AW134" s="13" t="s">
        <v>35</v>
      </c>
      <c r="AX134" s="13" t="s">
        <v>80</v>
      </c>
      <c r="AY134" s="237" t="s">
        <v>165</v>
      </c>
    </row>
    <row r="135" spans="2:65" s="1" customFormat="1" ht="25.5" customHeight="1">
      <c r="B135" s="41"/>
      <c r="C135" s="193" t="s">
        <v>225</v>
      </c>
      <c r="D135" s="193" t="s">
        <v>168</v>
      </c>
      <c r="E135" s="194" t="s">
        <v>226</v>
      </c>
      <c r="F135" s="195" t="s">
        <v>227</v>
      </c>
      <c r="G135" s="196" t="s">
        <v>171</v>
      </c>
      <c r="H135" s="197">
        <v>282.769</v>
      </c>
      <c r="I135" s="198"/>
      <c r="J135" s="199">
        <f>ROUND(I135*H135,2)</f>
        <v>0</v>
      </c>
      <c r="K135" s="195" t="s">
        <v>172</v>
      </c>
      <c r="L135" s="61"/>
      <c r="M135" s="200" t="s">
        <v>21</v>
      </c>
      <c r="N135" s="201" t="s">
        <v>43</v>
      </c>
      <c r="O135" s="42"/>
      <c r="P135" s="202">
        <f>O135*H135</f>
        <v>0</v>
      </c>
      <c r="Q135" s="202">
        <v>0.017</v>
      </c>
      <c r="R135" s="202">
        <f>Q135*H135</f>
        <v>4.807073000000001</v>
      </c>
      <c r="S135" s="202">
        <v>0</v>
      </c>
      <c r="T135" s="203">
        <f>S135*H135</f>
        <v>0</v>
      </c>
      <c r="AR135" s="24" t="s">
        <v>173</v>
      </c>
      <c r="AT135" s="24" t="s">
        <v>168</v>
      </c>
      <c r="AU135" s="24" t="s">
        <v>82</v>
      </c>
      <c r="AY135" s="24" t="s">
        <v>165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4" t="s">
        <v>80</v>
      </c>
      <c r="BK135" s="204">
        <f>ROUND(I135*H135,2)</f>
        <v>0</v>
      </c>
      <c r="BL135" s="24" t="s">
        <v>173</v>
      </c>
      <c r="BM135" s="24" t="s">
        <v>228</v>
      </c>
    </row>
    <row r="136" spans="2:51" s="11" customFormat="1" ht="13.5">
      <c r="B136" s="205"/>
      <c r="C136" s="206"/>
      <c r="D136" s="207" t="s">
        <v>175</v>
      </c>
      <c r="E136" s="208" t="s">
        <v>21</v>
      </c>
      <c r="F136" s="209" t="s">
        <v>229</v>
      </c>
      <c r="G136" s="206"/>
      <c r="H136" s="208" t="s">
        <v>21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175</v>
      </c>
      <c r="AU136" s="215" t="s">
        <v>82</v>
      </c>
      <c r="AV136" s="11" t="s">
        <v>80</v>
      </c>
      <c r="AW136" s="11" t="s">
        <v>35</v>
      </c>
      <c r="AX136" s="11" t="s">
        <v>72</v>
      </c>
      <c r="AY136" s="215" t="s">
        <v>165</v>
      </c>
    </row>
    <row r="137" spans="2:51" s="12" customFormat="1" ht="13.5">
      <c r="B137" s="216"/>
      <c r="C137" s="217"/>
      <c r="D137" s="207" t="s">
        <v>175</v>
      </c>
      <c r="E137" s="218" t="s">
        <v>21</v>
      </c>
      <c r="F137" s="219" t="s">
        <v>230</v>
      </c>
      <c r="G137" s="217"/>
      <c r="H137" s="220">
        <v>159.907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175</v>
      </c>
      <c r="AU137" s="226" t="s">
        <v>82</v>
      </c>
      <c r="AV137" s="12" t="s">
        <v>82</v>
      </c>
      <c r="AW137" s="12" t="s">
        <v>35</v>
      </c>
      <c r="AX137" s="12" t="s">
        <v>72</v>
      </c>
      <c r="AY137" s="226" t="s">
        <v>165</v>
      </c>
    </row>
    <row r="138" spans="2:51" s="12" customFormat="1" ht="13.5">
      <c r="B138" s="216"/>
      <c r="C138" s="217"/>
      <c r="D138" s="207" t="s">
        <v>175</v>
      </c>
      <c r="E138" s="218" t="s">
        <v>21</v>
      </c>
      <c r="F138" s="219" t="s">
        <v>231</v>
      </c>
      <c r="G138" s="217"/>
      <c r="H138" s="220">
        <v>102.781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175</v>
      </c>
      <c r="AU138" s="226" t="s">
        <v>82</v>
      </c>
      <c r="AV138" s="12" t="s">
        <v>82</v>
      </c>
      <c r="AW138" s="12" t="s">
        <v>35</v>
      </c>
      <c r="AX138" s="12" t="s">
        <v>72</v>
      </c>
      <c r="AY138" s="226" t="s">
        <v>165</v>
      </c>
    </row>
    <row r="139" spans="2:51" s="12" customFormat="1" ht="13.5">
      <c r="B139" s="216"/>
      <c r="C139" s="217"/>
      <c r="D139" s="207" t="s">
        <v>175</v>
      </c>
      <c r="E139" s="218" t="s">
        <v>21</v>
      </c>
      <c r="F139" s="219" t="s">
        <v>232</v>
      </c>
      <c r="G139" s="217"/>
      <c r="H139" s="220">
        <v>102.781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175</v>
      </c>
      <c r="AU139" s="226" t="s">
        <v>82</v>
      </c>
      <c r="AV139" s="12" t="s">
        <v>82</v>
      </c>
      <c r="AW139" s="12" t="s">
        <v>35</v>
      </c>
      <c r="AX139" s="12" t="s">
        <v>72</v>
      </c>
      <c r="AY139" s="226" t="s">
        <v>165</v>
      </c>
    </row>
    <row r="140" spans="2:51" s="12" customFormat="1" ht="13.5">
      <c r="B140" s="216"/>
      <c r="C140" s="217"/>
      <c r="D140" s="207" t="s">
        <v>175</v>
      </c>
      <c r="E140" s="218" t="s">
        <v>21</v>
      </c>
      <c r="F140" s="219" t="s">
        <v>233</v>
      </c>
      <c r="G140" s="217"/>
      <c r="H140" s="220">
        <v>164.919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175</v>
      </c>
      <c r="AU140" s="226" t="s">
        <v>82</v>
      </c>
      <c r="AV140" s="12" t="s">
        <v>82</v>
      </c>
      <c r="AW140" s="12" t="s">
        <v>35</v>
      </c>
      <c r="AX140" s="12" t="s">
        <v>72</v>
      </c>
      <c r="AY140" s="226" t="s">
        <v>165</v>
      </c>
    </row>
    <row r="141" spans="2:51" s="12" customFormat="1" ht="13.5">
      <c r="B141" s="216"/>
      <c r="C141" s="217"/>
      <c r="D141" s="207" t="s">
        <v>175</v>
      </c>
      <c r="E141" s="218" t="s">
        <v>21</v>
      </c>
      <c r="F141" s="219" t="s">
        <v>234</v>
      </c>
      <c r="G141" s="217"/>
      <c r="H141" s="220">
        <v>-247.619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175</v>
      </c>
      <c r="AU141" s="226" t="s">
        <v>82</v>
      </c>
      <c r="AV141" s="12" t="s">
        <v>82</v>
      </c>
      <c r="AW141" s="12" t="s">
        <v>35</v>
      </c>
      <c r="AX141" s="12" t="s">
        <v>72</v>
      </c>
      <c r="AY141" s="226" t="s">
        <v>165</v>
      </c>
    </row>
    <row r="142" spans="2:51" s="13" customFormat="1" ht="13.5">
      <c r="B142" s="227"/>
      <c r="C142" s="228"/>
      <c r="D142" s="207" t="s">
        <v>175</v>
      </c>
      <c r="E142" s="229" t="s">
        <v>120</v>
      </c>
      <c r="F142" s="230" t="s">
        <v>184</v>
      </c>
      <c r="G142" s="228"/>
      <c r="H142" s="231">
        <v>282.769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175</v>
      </c>
      <c r="AU142" s="237" t="s">
        <v>82</v>
      </c>
      <c r="AV142" s="13" t="s">
        <v>173</v>
      </c>
      <c r="AW142" s="13" t="s">
        <v>35</v>
      </c>
      <c r="AX142" s="13" t="s">
        <v>80</v>
      </c>
      <c r="AY142" s="237" t="s">
        <v>165</v>
      </c>
    </row>
    <row r="143" spans="2:65" s="1" customFormat="1" ht="25.5" customHeight="1">
      <c r="B143" s="41"/>
      <c r="C143" s="193" t="s">
        <v>235</v>
      </c>
      <c r="D143" s="193" t="s">
        <v>168</v>
      </c>
      <c r="E143" s="194" t="s">
        <v>236</v>
      </c>
      <c r="F143" s="195" t="s">
        <v>237</v>
      </c>
      <c r="G143" s="196" t="s">
        <v>171</v>
      </c>
      <c r="H143" s="197">
        <v>208.118</v>
      </c>
      <c r="I143" s="198"/>
      <c r="J143" s="199">
        <f>ROUND(I143*H143,2)</f>
        <v>0</v>
      </c>
      <c r="K143" s="195" t="s">
        <v>21</v>
      </c>
      <c r="L143" s="61"/>
      <c r="M143" s="200" t="s">
        <v>21</v>
      </c>
      <c r="N143" s="201" t="s">
        <v>43</v>
      </c>
      <c r="O143" s="42"/>
      <c r="P143" s="202">
        <f>O143*H143</f>
        <v>0</v>
      </c>
      <c r="Q143" s="202">
        <v>0.0057</v>
      </c>
      <c r="R143" s="202">
        <f>Q143*H143</f>
        <v>1.1862726000000001</v>
      </c>
      <c r="S143" s="202">
        <v>0</v>
      </c>
      <c r="T143" s="203">
        <f>S143*H143</f>
        <v>0</v>
      </c>
      <c r="AR143" s="24" t="s">
        <v>173</v>
      </c>
      <c r="AT143" s="24" t="s">
        <v>168</v>
      </c>
      <c r="AU143" s="24" t="s">
        <v>82</v>
      </c>
      <c r="AY143" s="24" t="s">
        <v>165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4" t="s">
        <v>80</v>
      </c>
      <c r="BK143" s="204">
        <f>ROUND(I143*H143,2)</f>
        <v>0</v>
      </c>
      <c r="BL143" s="24" t="s">
        <v>173</v>
      </c>
      <c r="BM143" s="24" t="s">
        <v>238</v>
      </c>
    </row>
    <row r="144" spans="2:51" s="12" customFormat="1" ht="13.5">
      <c r="B144" s="216"/>
      <c r="C144" s="217"/>
      <c r="D144" s="207" t="s">
        <v>175</v>
      </c>
      <c r="E144" s="218" t="s">
        <v>21</v>
      </c>
      <c r="F144" s="219" t="s">
        <v>239</v>
      </c>
      <c r="G144" s="217"/>
      <c r="H144" s="220">
        <v>208.118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175</v>
      </c>
      <c r="AU144" s="226" t="s">
        <v>82</v>
      </c>
      <c r="AV144" s="12" t="s">
        <v>82</v>
      </c>
      <c r="AW144" s="12" t="s">
        <v>35</v>
      </c>
      <c r="AX144" s="12" t="s">
        <v>80</v>
      </c>
      <c r="AY144" s="226" t="s">
        <v>165</v>
      </c>
    </row>
    <row r="145" spans="2:65" s="1" customFormat="1" ht="16.5" customHeight="1">
      <c r="B145" s="41"/>
      <c r="C145" s="193" t="s">
        <v>240</v>
      </c>
      <c r="D145" s="193" t="s">
        <v>168</v>
      </c>
      <c r="E145" s="194" t="s">
        <v>241</v>
      </c>
      <c r="F145" s="195" t="s">
        <v>242</v>
      </c>
      <c r="G145" s="196" t="s">
        <v>243</v>
      </c>
      <c r="H145" s="197">
        <v>5.2</v>
      </c>
      <c r="I145" s="198"/>
      <c r="J145" s="199">
        <f>ROUND(I145*H145,2)</f>
        <v>0</v>
      </c>
      <c r="K145" s="195" t="s">
        <v>172</v>
      </c>
      <c r="L145" s="61"/>
      <c r="M145" s="200" t="s">
        <v>21</v>
      </c>
      <c r="N145" s="201" t="s">
        <v>43</v>
      </c>
      <c r="O145" s="42"/>
      <c r="P145" s="202">
        <f>O145*H145</f>
        <v>0</v>
      </c>
      <c r="Q145" s="202">
        <v>0.0015</v>
      </c>
      <c r="R145" s="202">
        <f>Q145*H145</f>
        <v>0.0078000000000000005</v>
      </c>
      <c r="S145" s="202">
        <v>0</v>
      </c>
      <c r="T145" s="203">
        <f>S145*H145</f>
        <v>0</v>
      </c>
      <c r="AR145" s="24" t="s">
        <v>173</v>
      </c>
      <c r="AT145" s="24" t="s">
        <v>168</v>
      </c>
      <c r="AU145" s="24" t="s">
        <v>82</v>
      </c>
      <c r="AY145" s="24" t="s">
        <v>165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4" t="s">
        <v>80</v>
      </c>
      <c r="BK145" s="204">
        <f>ROUND(I145*H145,2)</f>
        <v>0</v>
      </c>
      <c r="BL145" s="24" t="s">
        <v>173</v>
      </c>
      <c r="BM145" s="24" t="s">
        <v>244</v>
      </c>
    </row>
    <row r="146" spans="2:51" s="12" customFormat="1" ht="13.5">
      <c r="B146" s="216"/>
      <c r="C146" s="217"/>
      <c r="D146" s="207" t="s">
        <v>175</v>
      </c>
      <c r="E146" s="218" t="s">
        <v>21</v>
      </c>
      <c r="F146" s="219" t="s">
        <v>245</v>
      </c>
      <c r="G146" s="217"/>
      <c r="H146" s="220">
        <v>5.2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175</v>
      </c>
      <c r="AU146" s="226" t="s">
        <v>82</v>
      </c>
      <c r="AV146" s="12" t="s">
        <v>82</v>
      </c>
      <c r="AW146" s="12" t="s">
        <v>35</v>
      </c>
      <c r="AX146" s="12" t="s">
        <v>80</v>
      </c>
      <c r="AY146" s="226" t="s">
        <v>165</v>
      </c>
    </row>
    <row r="147" spans="2:65" s="1" customFormat="1" ht="25.5" customHeight="1">
      <c r="B147" s="41"/>
      <c r="C147" s="193" t="s">
        <v>246</v>
      </c>
      <c r="D147" s="193" t="s">
        <v>168</v>
      </c>
      <c r="E147" s="194" t="s">
        <v>247</v>
      </c>
      <c r="F147" s="195" t="s">
        <v>248</v>
      </c>
      <c r="G147" s="196" t="s">
        <v>249</v>
      </c>
      <c r="H147" s="197">
        <v>0.15</v>
      </c>
      <c r="I147" s="198"/>
      <c r="J147" s="199">
        <f>ROUND(I147*H147,2)</f>
        <v>0</v>
      </c>
      <c r="K147" s="195" t="s">
        <v>172</v>
      </c>
      <c r="L147" s="61"/>
      <c r="M147" s="200" t="s">
        <v>21</v>
      </c>
      <c r="N147" s="201" t="s">
        <v>43</v>
      </c>
      <c r="O147" s="42"/>
      <c r="P147" s="202">
        <f>O147*H147</f>
        <v>0</v>
      </c>
      <c r="Q147" s="202">
        <v>2.25634</v>
      </c>
      <c r="R147" s="202">
        <f>Q147*H147</f>
        <v>0.33845099999999995</v>
      </c>
      <c r="S147" s="202">
        <v>0</v>
      </c>
      <c r="T147" s="203">
        <f>S147*H147</f>
        <v>0</v>
      </c>
      <c r="AR147" s="24" t="s">
        <v>173</v>
      </c>
      <c r="AT147" s="24" t="s">
        <v>168</v>
      </c>
      <c r="AU147" s="24" t="s">
        <v>82</v>
      </c>
      <c r="AY147" s="24" t="s">
        <v>165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4" t="s">
        <v>80</v>
      </c>
      <c r="BK147" s="204">
        <f>ROUND(I147*H147,2)</f>
        <v>0</v>
      </c>
      <c r="BL147" s="24" t="s">
        <v>173</v>
      </c>
      <c r="BM147" s="24" t="s">
        <v>250</v>
      </c>
    </row>
    <row r="148" spans="2:51" s="12" customFormat="1" ht="13.5">
      <c r="B148" s="216"/>
      <c r="C148" s="217"/>
      <c r="D148" s="207" t="s">
        <v>175</v>
      </c>
      <c r="E148" s="218" t="s">
        <v>21</v>
      </c>
      <c r="F148" s="219" t="s">
        <v>251</v>
      </c>
      <c r="G148" s="217"/>
      <c r="H148" s="220">
        <v>0.15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175</v>
      </c>
      <c r="AU148" s="226" t="s">
        <v>82</v>
      </c>
      <c r="AV148" s="12" t="s">
        <v>82</v>
      </c>
      <c r="AW148" s="12" t="s">
        <v>35</v>
      </c>
      <c r="AX148" s="12" t="s">
        <v>80</v>
      </c>
      <c r="AY148" s="226" t="s">
        <v>165</v>
      </c>
    </row>
    <row r="149" spans="2:65" s="1" customFormat="1" ht="16.5" customHeight="1">
      <c r="B149" s="41"/>
      <c r="C149" s="193" t="s">
        <v>252</v>
      </c>
      <c r="D149" s="193" t="s">
        <v>168</v>
      </c>
      <c r="E149" s="194" t="s">
        <v>253</v>
      </c>
      <c r="F149" s="195" t="s">
        <v>254</v>
      </c>
      <c r="G149" s="196" t="s">
        <v>171</v>
      </c>
      <c r="H149" s="197">
        <v>152</v>
      </c>
      <c r="I149" s="198"/>
      <c r="J149" s="199">
        <f>ROUND(I149*H149,2)</f>
        <v>0</v>
      </c>
      <c r="K149" s="195" t="s">
        <v>172</v>
      </c>
      <c r="L149" s="61"/>
      <c r="M149" s="200" t="s">
        <v>21</v>
      </c>
      <c r="N149" s="201" t="s">
        <v>43</v>
      </c>
      <c r="O149" s="42"/>
      <c r="P149" s="202">
        <f>O149*H149</f>
        <v>0</v>
      </c>
      <c r="Q149" s="202">
        <v>0.0306</v>
      </c>
      <c r="R149" s="202">
        <f>Q149*H149</f>
        <v>4.6512</v>
      </c>
      <c r="S149" s="202">
        <v>0</v>
      </c>
      <c r="T149" s="203">
        <f>S149*H149</f>
        <v>0</v>
      </c>
      <c r="AR149" s="24" t="s">
        <v>173</v>
      </c>
      <c r="AT149" s="24" t="s">
        <v>168</v>
      </c>
      <c r="AU149" s="24" t="s">
        <v>82</v>
      </c>
      <c r="AY149" s="24" t="s">
        <v>165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4" t="s">
        <v>80</v>
      </c>
      <c r="BK149" s="204">
        <f>ROUND(I149*H149,2)</f>
        <v>0</v>
      </c>
      <c r="BL149" s="24" t="s">
        <v>173</v>
      </c>
      <c r="BM149" s="24" t="s">
        <v>255</v>
      </c>
    </row>
    <row r="150" spans="2:51" s="12" customFormat="1" ht="13.5">
      <c r="B150" s="216"/>
      <c r="C150" s="217"/>
      <c r="D150" s="207" t="s">
        <v>175</v>
      </c>
      <c r="E150" s="218" t="s">
        <v>21</v>
      </c>
      <c r="F150" s="219" t="s">
        <v>256</v>
      </c>
      <c r="G150" s="217"/>
      <c r="H150" s="220">
        <v>152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175</v>
      </c>
      <c r="AU150" s="226" t="s">
        <v>82</v>
      </c>
      <c r="AV150" s="12" t="s">
        <v>82</v>
      </c>
      <c r="AW150" s="12" t="s">
        <v>35</v>
      </c>
      <c r="AX150" s="12" t="s">
        <v>80</v>
      </c>
      <c r="AY150" s="226" t="s">
        <v>165</v>
      </c>
    </row>
    <row r="151" spans="2:63" s="10" customFormat="1" ht="29.85" customHeight="1">
      <c r="B151" s="177"/>
      <c r="C151" s="178"/>
      <c r="D151" s="179" t="s">
        <v>71</v>
      </c>
      <c r="E151" s="191" t="s">
        <v>235</v>
      </c>
      <c r="F151" s="191" t="s">
        <v>257</v>
      </c>
      <c r="G151" s="178"/>
      <c r="H151" s="178"/>
      <c r="I151" s="181"/>
      <c r="J151" s="192">
        <f>BK151</f>
        <v>0</v>
      </c>
      <c r="K151" s="178"/>
      <c r="L151" s="183"/>
      <c r="M151" s="184"/>
      <c r="N151" s="185"/>
      <c r="O151" s="185"/>
      <c r="P151" s="186">
        <f>SUM(P152:P186)</f>
        <v>0</v>
      </c>
      <c r="Q151" s="185"/>
      <c r="R151" s="186">
        <f>SUM(R152:R186)</f>
        <v>0.08000466</v>
      </c>
      <c r="S151" s="185"/>
      <c r="T151" s="187">
        <f>SUM(T152:T186)</f>
        <v>25.484113</v>
      </c>
      <c r="AR151" s="188" t="s">
        <v>80</v>
      </c>
      <c r="AT151" s="189" t="s">
        <v>71</v>
      </c>
      <c r="AU151" s="189" t="s">
        <v>80</v>
      </c>
      <c r="AY151" s="188" t="s">
        <v>165</v>
      </c>
      <c r="BK151" s="190">
        <f>SUM(BK152:BK186)</f>
        <v>0</v>
      </c>
    </row>
    <row r="152" spans="2:65" s="1" customFormat="1" ht="25.5" customHeight="1">
      <c r="B152" s="41"/>
      <c r="C152" s="193" t="s">
        <v>258</v>
      </c>
      <c r="D152" s="193" t="s">
        <v>168</v>
      </c>
      <c r="E152" s="194" t="s">
        <v>259</v>
      </c>
      <c r="F152" s="195" t="s">
        <v>260</v>
      </c>
      <c r="G152" s="196" t="s">
        <v>171</v>
      </c>
      <c r="H152" s="197">
        <v>455.298</v>
      </c>
      <c r="I152" s="198"/>
      <c r="J152" s="199">
        <f>ROUND(I152*H152,2)</f>
        <v>0</v>
      </c>
      <c r="K152" s="195" t="s">
        <v>172</v>
      </c>
      <c r="L152" s="61"/>
      <c r="M152" s="200" t="s">
        <v>21</v>
      </c>
      <c r="N152" s="201" t="s">
        <v>43</v>
      </c>
      <c r="O152" s="42"/>
      <c r="P152" s="202">
        <f>O152*H152</f>
        <v>0</v>
      </c>
      <c r="Q152" s="202">
        <v>0.00013</v>
      </c>
      <c r="R152" s="202">
        <f>Q152*H152</f>
        <v>0.05918874</v>
      </c>
      <c r="S152" s="202">
        <v>0</v>
      </c>
      <c r="T152" s="203">
        <f>S152*H152</f>
        <v>0</v>
      </c>
      <c r="AR152" s="24" t="s">
        <v>173</v>
      </c>
      <c r="AT152" s="24" t="s">
        <v>168</v>
      </c>
      <c r="AU152" s="24" t="s">
        <v>82</v>
      </c>
      <c r="AY152" s="24" t="s">
        <v>165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4" t="s">
        <v>80</v>
      </c>
      <c r="BK152" s="204">
        <f>ROUND(I152*H152,2)</f>
        <v>0</v>
      </c>
      <c r="BL152" s="24" t="s">
        <v>173</v>
      </c>
      <c r="BM152" s="24" t="s">
        <v>261</v>
      </c>
    </row>
    <row r="153" spans="2:51" s="12" customFormat="1" ht="13.5">
      <c r="B153" s="216"/>
      <c r="C153" s="217"/>
      <c r="D153" s="207" t="s">
        <v>175</v>
      </c>
      <c r="E153" s="218" t="s">
        <v>21</v>
      </c>
      <c r="F153" s="219" t="s">
        <v>262</v>
      </c>
      <c r="G153" s="217"/>
      <c r="H153" s="220">
        <v>455.298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175</v>
      </c>
      <c r="AU153" s="226" t="s">
        <v>82</v>
      </c>
      <c r="AV153" s="12" t="s">
        <v>82</v>
      </c>
      <c r="AW153" s="12" t="s">
        <v>35</v>
      </c>
      <c r="AX153" s="12" t="s">
        <v>80</v>
      </c>
      <c r="AY153" s="226" t="s">
        <v>165</v>
      </c>
    </row>
    <row r="154" spans="2:65" s="1" customFormat="1" ht="25.5" customHeight="1">
      <c r="B154" s="41"/>
      <c r="C154" s="193" t="s">
        <v>263</v>
      </c>
      <c r="D154" s="193" t="s">
        <v>168</v>
      </c>
      <c r="E154" s="194" t="s">
        <v>264</v>
      </c>
      <c r="F154" s="195" t="s">
        <v>265</v>
      </c>
      <c r="G154" s="196" t="s">
        <v>243</v>
      </c>
      <c r="H154" s="197">
        <v>11.5</v>
      </c>
      <c r="I154" s="198"/>
      <c r="J154" s="199">
        <f>ROUND(I154*H154,2)</f>
        <v>0</v>
      </c>
      <c r="K154" s="195" t="s">
        <v>172</v>
      </c>
      <c r="L154" s="61"/>
      <c r="M154" s="200" t="s">
        <v>21</v>
      </c>
      <c r="N154" s="201" t="s">
        <v>43</v>
      </c>
      <c r="O154" s="42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AR154" s="24" t="s">
        <v>173</v>
      </c>
      <c r="AT154" s="24" t="s">
        <v>168</v>
      </c>
      <c r="AU154" s="24" t="s">
        <v>82</v>
      </c>
      <c r="AY154" s="24" t="s">
        <v>165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4" t="s">
        <v>80</v>
      </c>
      <c r="BK154" s="204">
        <f>ROUND(I154*H154,2)</f>
        <v>0</v>
      </c>
      <c r="BL154" s="24" t="s">
        <v>173</v>
      </c>
      <c r="BM154" s="24" t="s">
        <v>266</v>
      </c>
    </row>
    <row r="155" spans="2:65" s="1" customFormat="1" ht="25.5" customHeight="1">
      <c r="B155" s="41"/>
      <c r="C155" s="193" t="s">
        <v>10</v>
      </c>
      <c r="D155" s="193" t="s">
        <v>168</v>
      </c>
      <c r="E155" s="194" t="s">
        <v>267</v>
      </c>
      <c r="F155" s="195" t="s">
        <v>268</v>
      </c>
      <c r="G155" s="196" t="s">
        <v>243</v>
      </c>
      <c r="H155" s="197">
        <v>11.5</v>
      </c>
      <c r="I155" s="198"/>
      <c r="J155" s="199">
        <f>ROUND(I155*H155,2)</f>
        <v>0</v>
      </c>
      <c r="K155" s="195" t="s">
        <v>172</v>
      </c>
      <c r="L155" s="61"/>
      <c r="M155" s="200" t="s">
        <v>21</v>
      </c>
      <c r="N155" s="201" t="s">
        <v>43</v>
      </c>
      <c r="O155" s="42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4" t="s">
        <v>173</v>
      </c>
      <c r="AT155" s="24" t="s">
        <v>168</v>
      </c>
      <c r="AU155" s="24" t="s">
        <v>82</v>
      </c>
      <c r="AY155" s="24" t="s">
        <v>165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4" t="s">
        <v>80</v>
      </c>
      <c r="BK155" s="204">
        <f>ROUND(I155*H155,2)</f>
        <v>0</v>
      </c>
      <c r="BL155" s="24" t="s">
        <v>173</v>
      </c>
      <c r="BM155" s="24" t="s">
        <v>269</v>
      </c>
    </row>
    <row r="156" spans="2:65" s="1" customFormat="1" ht="25.5" customHeight="1">
      <c r="B156" s="41"/>
      <c r="C156" s="193" t="s">
        <v>270</v>
      </c>
      <c r="D156" s="193" t="s">
        <v>168</v>
      </c>
      <c r="E156" s="194" t="s">
        <v>271</v>
      </c>
      <c r="F156" s="195" t="s">
        <v>272</v>
      </c>
      <c r="G156" s="196" t="s">
        <v>243</v>
      </c>
      <c r="H156" s="197">
        <v>11.5</v>
      </c>
      <c r="I156" s="198"/>
      <c r="J156" s="199">
        <f>ROUND(I156*H156,2)</f>
        <v>0</v>
      </c>
      <c r="K156" s="195" t="s">
        <v>172</v>
      </c>
      <c r="L156" s="61"/>
      <c r="M156" s="200" t="s">
        <v>21</v>
      </c>
      <c r="N156" s="201" t="s">
        <v>43</v>
      </c>
      <c r="O156" s="42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AR156" s="24" t="s">
        <v>173</v>
      </c>
      <c r="AT156" s="24" t="s">
        <v>168</v>
      </c>
      <c r="AU156" s="24" t="s">
        <v>82</v>
      </c>
      <c r="AY156" s="24" t="s">
        <v>165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24" t="s">
        <v>80</v>
      </c>
      <c r="BK156" s="204">
        <f>ROUND(I156*H156,2)</f>
        <v>0</v>
      </c>
      <c r="BL156" s="24" t="s">
        <v>173</v>
      </c>
      <c r="BM156" s="24" t="s">
        <v>273</v>
      </c>
    </row>
    <row r="157" spans="2:65" s="1" customFormat="1" ht="25.5" customHeight="1">
      <c r="B157" s="41"/>
      <c r="C157" s="193" t="s">
        <v>274</v>
      </c>
      <c r="D157" s="193" t="s">
        <v>168</v>
      </c>
      <c r="E157" s="194" t="s">
        <v>275</v>
      </c>
      <c r="F157" s="195" t="s">
        <v>276</v>
      </c>
      <c r="G157" s="196" t="s">
        <v>171</v>
      </c>
      <c r="H157" s="197">
        <v>520.398</v>
      </c>
      <c r="I157" s="198"/>
      <c r="J157" s="199">
        <f>ROUND(I157*H157,2)</f>
        <v>0</v>
      </c>
      <c r="K157" s="195" t="s">
        <v>21</v>
      </c>
      <c r="L157" s="61"/>
      <c r="M157" s="200" t="s">
        <v>21</v>
      </c>
      <c r="N157" s="201" t="s">
        <v>43</v>
      </c>
      <c r="O157" s="42"/>
      <c r="P157" s="202">
        <f>O157*H157</f>
        <v>0</v>
      </c>
      <c r="Q157" s="202">
        <v>4E-05</v>
      </c>
      <c r="R157" s="202">
        <f>Q157*H157</f>
        <v>0.02081592</v>
      </c>
      <c r="S157" s="202">
        <v>0</v>
      </c>
      <c r="T157" s="203">
        <f>S157*H157</f>
        <v>0</v>
      </c>
      <c r="AR157" s="24" t="s">
        <v>173</v>
      </c>
      <c r="AT157" s="24" t="s">
        <v>168</v>
      </c>
      <c r="AU157" s="24" t="s">
        <v>82</v>
      </c>
      <c r="AY157" s="24" t="s">
        <v>165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4" t="s">
        <v>80</v>
      </c>
      <c r="BK157" s="204">
        <f>ROUND(I157*H157,2)</f>
        <v>0</v>
      </c>
      <c r="BL157" s="24" t="s">
        <v>173</v>
      </c>
      <c r="BM157" s="24" t="s">
        <v>277</v>
      </c>
    </row>
    <row r="158" spans="2:51" s="12" customFormat="1" ht="13.5">
      <c r="B158" s="216"/>
      <c r="C158" s="217"/>
      <c r="D158" s="207" t="s">
        <v>175</v>
      </c>
      <c r="E158" s="218" t="s">
        <v>21</v>
      </c>
      <c r="F158" s="219" t="s">
        <v>278</v>
      </c>
      <c r="G158" s="217"/>
      <c r="H158" s="220">
        <v>455.298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175</v>
      </c>
      <c r="AU158" s="226" t="s">
        <v>82</v>
      </c>
      <c r="AV158" s="12" t="s">
        <v>82</v>
      </c>
      <c r="AW158" s="12" t="s">
        <v>35</v>
      </c>
      <c r="AX158" s="12" t="s">
        <v>72</v>
      </c>
      <c r="AY158" s="226" t="s">
        <v>165</v>
      </c>
    </row>
    <row r="159" spans="2:51" s="12" customFormat="1" ht="13.5">
      <c r="B159" s="216"/>
      <c r="C159" s="217"/>
      <c r="D159" s="207" t="s">
        <v>175</v>
      </c>
      <c r="E159" s="218" t="s">
        <v>21</v>
      </c>
      <c r="F159" s="219" t="s">
        <v>279</v>
      </c>
      <c r="G159" s="217"/>
      <c r="H159" s="220">
        <v>65.1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175</v>
      </c>
      <c r="AU159" s="226" t="s">
        <v>82</v>
      </c>
      <c r="AV159" s="12" t="s">
        <v>82</v>
      </c>
      <c r="AW159" s="12" t="s">
        <v>35</v>
      </c>
      <c r="AX159" s="12" t="s">
        <v>72</v>
      </c>
      <c r="AY159" s="226" t="s">
        <v>165</v>
      </c>
    </row>
    <row r="160" spans="2:51" s="13" customFormat="1" ht="13.5">
      <c r="B160" s="227"/>
      <c r="C160" s="228"/>
      <c r="D160" s="207" t="s">
        <v>175</v>
      </c>
      <c r="E160" s="229" t="s">
        <v>21</v>
      </c>
      <c r="F160" s="230" t="s">
        <v>184</v>
      </c>
      <c r="G160" s="228"/>
      <c r="H160" s="231">
        <v>520.398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175</v>
      </c>
      <c r="AU160" s="237" t="s">
        <v>82</v>
      </c>
      <c r="AV160" s="13" t="s">
        <v>173</v>
      </c>
      <c r="AW160" s="13" t="s">
        <v>35</v>
      </c>
      <c r="AX160" s="13" t="s">
        <v>80</v>
      </c>
      <c r="AY160" s="237" t="s">
        <v>165</v>
      </c>
    </row>
    <row r="161" spans="2:65" s="1" customFormat="1" ht="16.5" customHeight="1">
      <c r="B161" s="41"/>
      <c r="C161" s="193" t="s">
        <v>280</v>
      </c>
      <c r="D161" s="193" t="s">
        <v>168</v>
      </c>
      <c r="E161" s="194" t="s">
        <v>281</v>
      </c>
      <c r="F161" s="195" t="s">
        <v>282</v>
      </c>
      <c r="G161" s="196" t="s">
        <v>171</v>
      </c>
      <c r="H161" s="197">
        <v>114.593</v>
      </c>
      <c r="I161" s="198"/>
      <c r="J161" s="199">
        <f>ROUND(I161*H161,2)</f>
        <v>0</v>
      </c>
      <c r="K161" s="195" t="s">
        <v>172</v>
      </c>
      <c r="L161" s="61"/>
      <c r="M161" s="200" t="s">
        <v>21</v>
      </c>
      <c r="N161" s="201" t="s">
        <v>43</v>
      </c>
      <c r="O161" s="42"/>
      <c r="P161" s="202">
        <f>O161*H161</f>
        <v>0</v>
      </c>
      <c r="Q161" s="202">
        <v>0</v>
      </c>
      <c r="R161" s="202">
        <f>Q161*H161</f>
        <v>0</v>
      </c>
      <c r="S161" s="202">
        <v>0.035</v>
      </c>
      <c r="T161" s="203">
        <f>S161*H161</f>
        <v>4.0107550000000005</v>
      </c>
      <c r="AR161" s="24" t="s">
        <v>173</v>
      </c>
      <c r="AT161" s="24" t="s">
        <v>168</v>
      </c>
      <c r="AU161" s="24" t="s">
        <v>82</v>
      </c>
      <c r="AY161" s="24" t="s">
        <v>165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4" t="s">
        <v>80</v>
      </c>
      <c r="BK161" s="204">
        <f>ROUND(I161*H161,2)</f>
        <v>0</v>
      </c>
      <c r="BL161" s="24" t="s">
        <v>173</v>
      </c>
      <c r="BM161" s="24" t="s">
        <v>283</v>
      </c>
    </row>
    <row r="162" spans="2:51" s="12" customFormat="1" ht="13.5">
      <c r="B162" s="216"/>
      <c r="C162" s="217"/>
      <c r="D162" s="207" t="s">
        <v>175</v>
      </c>
      <c r="E162" s="218" t="s">
        <v>21</v>
      </c>
      <c r="F162" s="219" t="s">
        <v>97</v>
      </c>
      <c r="G162" s="217"/>
      <c r="H162" s="220">
        <v>86.22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175</v>
      </c>
      <c r="AU162" s="226" t="s">
        <v>82</v>
      </c>
      <c r="AV162" s="12" t="s">
        <v>82</v>
      </c>
      <c r="AW162" s="12" t="s">
        <v>35</v>
      </c>
      <c r="AX162" s="12" t="s">
        <v>72</v>
      </c>
      <c r="AY162" s="226" t="s">
        <v>165</v>
      </c>
    </row>
    <row r="163" spans="2:51" s="12" customFormat="1" ht="13.5">
      <c r="B163" s="216"/>
      <c r="C163" s="217"/>
      <c r="D163" s="207" t="s">
        <v>175</v>
      </c>
      <c r="E163" s="218" t="s">
        <v>21</v>
      </c>
      <c r="F163" s="219" t="s">
        <v>284</v>
      </c>
      <c r="G163" s="217"/>
      <c r="H163" s="220">
        <v>28.373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175</v>
      </c>
      <c r="AU163" s="226" t="s">
        <v>82</v>
      </c>
      <c r="AV163" s="12" t="s">
        <v>82</v>
      </c>
      <c r="AW163" s="12" t="s">
        <v>35</v>
      </c>
      <c r="AX163" s="12" t="s">
        <v>72</v>
      </c>
      <c r="AY163" s="226" t="s">
        <v>165</v>
      </c>
    </row>
    <row r="164" spans="2:51" s="13" customFormat="1" ht="13.5">
      <c r="B164" s="227"/>
      <c r="C164" s="228"/>
      <c r="D164" s="207" t="s">
        <v>175</v>
      </c>
      <c r="E164" s="229" t="s">
        <v>21</v>
      </c>
      <c r="F164" s="230" t="s">
        <v>184</v>
      </c>
      <c r="G164" s="228"/>
      <c r="H164" s="231">
        <v>114.593</v>
      </c>
      <c r="I164" s="232"/>
      <c r="J164" s="228"/>
      <c r="K164" s="228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175</v>
      </c>
      <c r="AU164" s="237" t="s">
        <v>82</v>
      </c>
      <c r="AV164" s="13" t="s">
        <v>173</v>
      </c>
      <c r="AW164" s="13" t="s">
        <v>35</v>
      </c>
      <c r="AX164" s="13" t="s">
        <v>80</v>
      </c>
      <c r="AY164" s="237" t="s">
        <v>165</v>
      </c>
    </row>
    <row r="165" spans="2:65" s="1" customFormat="1" ht="25.5" customHeight="1">
      <c r="B165" s="41"/>
      <c r="C165" s="193" t="s">
        <v>285</v>
      </c>
      <c r="D165" s="193" t="s">
        <v>168</v>
      </c>
      <c r="E165" s="194" t="s">
        <v>286</v>
      </c>
      <c r="F165" s="195" t="s">
        <v>287</v>
      </c>
      <c r="G165" s="196" t="s">
        <v>171</v>
      </c>
      <c r="H165" s="197">
        <v>65.78</v>
      </c>
      <c r="I165" s="198"/>
      <c r="J165" s="199">
        <f>ROUND(I165*H165,2)</f>
        <v>0</v>
      </c>
      <c r="K165" s="195" t="s">
        <v>172</v>
      </c>
      <c r="L165" s="61"/>
      <c r="M165" s="200" t="s">
        <v>21</v>
      </c>
      <c r="N165" s="201" t="s">
        <v>43</v>
      </c>
      <c r="O165" s="42"/>
      <c r="P165" s="202">
        <f>O165*H165</f>
        <v>0</v>
      </c>
      <c r="Q165" s="202">
        <v>0</v>
      </c>
      <c r="R165" s="202">
        <f>Q165*H165</f>
        <v>0</v>
      </c>
      <c r="S165" s="202">
        <v>0.12</v>
      </c>
      <c r="T165" s="203">
        <f>S165*H165</f>
        <v>7.8936</v>
      </c>
      <c r="AR165" s="24" t="s">
        <v>173</v>
      </c>
      <c r="AT165" s="24" t="s">
        <v>168</v>
      </c>
      <c r="AU165" s="24" t="s">
        <v>82</v>
      </c>
      <c r="AY165" s="24" t="s">
        <v>165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24" t="s">
        <v>80</v>
      </c>
      <c r="BK165" s="204">
        <f>ROUND(I165*H165,2)</f>
        <v>0</v>
      </c>
      <c r="BL165" s="24" t="s">
        <v>173</v>
      </c>
      <c r="BM165" s="24" t="s">
        <v>288</v>
      </c>
    </row>
    <row r="166" spans="2:51" s="12" customFormat="1" ht="13.5">
      <c r="B166" s="216"/>
      <c r="C166" s="217"/>
      <c r="D166" s="207" t="s">
        <v>175</v>
      </c>
      <c r="E166" s="218" t="s">
        <v>21</v>
      </c>
      <c r="F166" s="219" t="s">
        <v>99</v>
      </c>
      <c r="G166" s="217"/>
      <c r="H166" s="220">
        <v>65.78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175</v>
      </c>
      <c r="AU166" s="226" t="s">
        <v>82</v>
      </c>
      <c r="AV166" s="12" t="s">
        <v>82</v>
      </c>
      <c r="AW166" s="12" t="s">
        <v>35</v>
      </c>
      <c r="AX166" s="12" t="s">
        <v>80</v>
      </c>
      <c r="AY166" s="226" t="s">
        <v>165</v>
      </c>
    </row>
    <row r="167" spans="2:65" s="1" customFormat="1" ht="16.5" customHeight="1">
      <c r="B167" s="41"/>
      <c r="C167" s="193" t="s">
        <v>289</v>
      </c>
      <c r="D167" s="193" t="s">
        <v>168</v>
      </c>
      <c r="E167" s="194" t="s">
        <v>290</v>
      </c>
      <c r="F167" s="195" t="s">
        <v>291</v>
      </c>
      <c r="G167" s="196" t="s">
        <v>243</v>
      </c>
      <c r="H167" s="197">
        <v>33.6</v>
      </c>
      <c r="I167" s="198"/>
      <c r="J167" s="199">
        <f>ROUND(I167*H167,2)</f>
        <v>0</v>
      </c>
      <c r="K167" s="195" t="s">
        <v>172</v>
      </c>
      <c r="L167" s="61"/>
      <c r="M167" s="200" t="s">
        <v>21</v>
      </c>
      <c r="N167" s="201" t="s">
        <v>43</v>
      </c>
      <c r="O167" s="42"/>
      <c r="P167" s="202">
        <f>O167*H167</f>
        <v>0</v>
      </c>
      <c r="Q167" s="202">
        <v>0</v>
      </c>
      <c r="R167" s="202">
        <f>Q167*H167</f>
        <v>0</v>
      </c>
      <c r="S167" s="202">
        <v>0.009</v>
      </c>
      <c r="T167" s="203">
        <f>S167*H167</f>
        <v>0.3024</v>
      </c>
      <c r="AR167" s="24" t="s">
        <v>173</v>
      </c>
      <c r="AT167" s="24" t="s">
        <v>168</v>
      </c>
      <c r="AU167" s="24" t="s">
        <v>82</v>
      </c>
      <c r="AY167" s="24" t="s">
        <v>165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24" t="s">
        <v>80</v>
      </c>
      <c r="BK167" s="204">
        <f>ROUND(I167*H167,2)</f>
        <v>0</v>
      </c>
      <c r="BL167" s="24" t="s">
        <v>173</v>
      </c>
      <c r="BM167" s="24" t="s">
        <v>292</v>
      </c>
    </row>
    <row r="168" spans="2:65" s="1" customFormat="1" ht="16.5" customHeight="1">
      <c r="B168" s="41"/>
      <c r="C168" s="193" t="s">
        <v>9</v>
      </c>
      <c r="D168" s="193" t="s">
        <v>168</v>
      </c>
      <c r="E168" s="194" t="s">
        <v>293</v>
      </c>
      <c r="F168" s="195" t="s">
        <v>294</v>
      </c>
      <c r="G168" s="196" t="s">
        <v>243</v>
      </c>
      <c r="H168" s="197">
        <v>79.49</v>
      </c>
      <c r="I168" s="198"/>
      <c r="J168" s="199">
        <f>ROUND(I168*H168,2)</f>
        <v>0</v>
      </c>
      <c r="K168" s="195" t="s">
        <v>172</v>
      </c>
      <c r="L168" s="61"/>
      <c r="M168" s="200" t="s">
        <v>21</v>
      </c>
      <c r="N168" s="201" t="s">
        <v>43</v>
      </c>
      <c r="O168" s="42"/>
      <c r="P168" s="202">
        <f>O168*H168</f>
        <v>0</v>
      </c>
      <c r="Q168" s="202">
        <v>0</v>
      </c>
      <c r="R168" s="202">
        <f>Q168*H168</f>
        <v>0</v>
      </c>
      <c r="S168" s="202">
        <v>0.009</v>
      </c>
      <c r="T168" s="203">
        <f>S168*H168</f>
        <v>0.7154099999999999</v>
      </c>
      <c r="AR168" s="24" t="s">
        <v>173</v>
      </c>
      <c r="AT168" s="24" t="s">
        <v>168</v>
      </c>
      <c r="AU168" s="24" t="s">
        <v>82</v>
      </c>
      <c r="AY168" s="24" t="s">
        <v>165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24" t="s">
        <v>80</v>
      </c>
      <c r="BK168" s="204">
        <f>ROUND(I168*H168,2)</f>
        <v>0</v>
      </c>
      <c r="BL168" s="24" t="s">
        <v>173</v>
      </c>
      <c r="BM168" s="24" t="s">
        <v>295</v>
      </c>
    </row>
    <row r="169" spans="2:51" s="12" customFormat="1" ht="13.5">
      <c r="B169" s="216"/>
      <c r="C169" s="217"/>
      <c r="D169" s="207" t="s">
        <v>175</v>
      </c>
      <c r="E169" s="218" t="s">
        <v>21</v>
      </c>
      <c r="F169" s="219" t="s">
        <v>296</v>
      </c>
      <c r="G169" s="217"/>
      <c r="H169" s="220">
        <v>63.94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175</v>
      </c>
      <c r="AU169" s="226" t="s">
        <v>82</v>
      </c>
      <c r="AV169" s="12" t="s">
        <v>82</v>
      </c>
      <c r="AW169" s="12" t="s">
        <v>35</v>
      </c>
      <c r="AX169" s="12" t="s">
        <v>72</v>
      </c>
      <c r="AY169" s="226" t="s">
        <v>165</v>
      </c>
    </row>
    <row r="170" spans="2:51" s="12" customFormat="1" ht="13.5">
      <c r="B170" s="216"/>
      <c r="C170" s="217"/>
      <c r="D170" s="207" t="s">
        <v>175</v>
      </c>
      <c r="E170" s="218" t="s">
        <v>21</v>
      </c>
      <c r="F170" s="219" t="s">
        <v>297</v>
      </c>
      <c r="G170" s="217"/>
      <c r="H170" s="220">
        <v>15.55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175</v>
      </c>
      <c r="AU170" s="226" t="s">
        <v>82</v>
      </c>
      <c r="AV170" s="12" t="s">
        <v>82</v>
      </c>
      <c r="AW170" s="12" t="s">
        <v>35</v>
      </c>
      <c r="AX170" s="12" t="s">
        <v>72</v>
      </c>
      <c r="AY170" s="226" t="s">
        <v>165</v>
      </c>
    </row>
    <row r="171" spans="2:51" s="13" customFormat="1" ht="13.5">
      <c r="B171" s="227"/>
      <c r="C171" s="228"/>
      <c r="D171" s="207" t="s">
        <v>175</v>
      </c>
      <c r="E171" s="229" t="s">
        <v>21</v>
      </c>
      <c r="F171" s="230" t="s">
        <v>184</v>
      </c>
      <c r="G171" s="228"/>
      <c r="H171" s="231">
        <v>79.49</v>
      </c>
      <c r="I171" s="232"/>
      <c r="J171" s="228"/>
      <c r="K171" s="228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175</v>
      </c>
      <c r="AU171" s="237" t="s">
        <v>82</v>
      </c>
      <c r="AV171" s="13" t="s">
        <v>173</v>
      </c>
      <c r="AW171" s="13" t="s">
        <v>35</v>
      </c>
      <c r="AX171" s="13" t="s">
        <v>80</v>
      </c>
      <c r="AY171" s="237" t="s">
        <v>165</v>
      </c>
    </row>
    <row r="172" spans="2:65" s="1" customFormat="1" ht="16.5" customHeight="1">
      <c r="B172" s="41"/>
      <c r="C172" s="193" t="s">
        <v>298</v>
      </c>
      <c r="D172" s="193" t="s">
        <v>168</v>
      </c>
      <c r="E172" s="194" t="s">
        <v>299</v>
      </c>
      <c r="F172" s="195" t="s">
        <v>300</v>
      </c>
      <c r="G172" s="196" t="s">
        <v>171</v>
      </c>
      <c r="H172" s="197">
        <v>4.86</v>
      </c>
      <c r="I172" s="198"/>
      <c r="J172" s="199">
        <f>ROUND(I172*H172,2)</f>
        <v>0</v>
      </c>
      <c r="K172" s="195" t="s">
        <v>172</v>
      </c>
      <c r="L172" s="61"/>
      <c r="M172" s="200" t="s">
        <v>21</v>
      </c>
      <c r="N172" s="201" t="s">
        <v>43</v>
      </c>
      <c r="O172" s="42"/>
      <c r="P172" s="202">
        <f>O172*H172</f>
        <v>0</v>
      </c>
      <c r="Q172" s="202">
        <v>0</v>
      </c>
      <c r="R172" s="202">
        <f>Q172*H172</f>
        <v>0</v>
      </c>
      <c r="S172" s="202">
        <v>0.002</v>
      </c>
      <c r="T172" s="203">
        <f>S172*H172</f>
        <v>0.009720000000000001</v>
      </c>
      <c r="AR172" s="24" t="s">
        <v>173</v>
      </c>
      <c r="AT172" s="24" t="s">
        <v>168</v>
      </c>
      <c r="AU172" s="24" t="s">
        <v>82</v>
      </c>
      <c r="AY172" s="24" t="s">
        <v>165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24" t="s">
        <v>80</v>
      </c>
      <c r="BK172" s="204">
        <f>ROUND(I172*H172,2)</f>
        <v>0</v>
      </c>
      <c r="BL172" s="24" t="s">
        <v>173</v>
      </c>
      <c r="BM172" s="24" t="s">
        <v>301</v>
      </c>
    </row>
    <row r="173" spans="2:51" s="12" customFormat="1" ht="13.5">
      <c r="B173" s="216"/>
      <c r="C173" s="217"/>
      <c r="D173" s="207" t="s">
        <v>175</v>
      </c>
      <c r="E173" s="218" t="s">
        <v>21</v>
      </c>
      <c r="F173" s="219" t="s">
        <v>302</v>
      </c>
      <c r="G173" s="217"/>
      <c r="H173" s="220">
        <v>4.86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175</v>
      </c>
      <c r="AU173" s="226" t="s">
        <v>82</v>
      </c>
      <c r="AV173" s="12" t="s">
        <v>82</v>
      </c>
      <c r="AW173" s="12" t="s">
        <v>35</v>
      </c>
      <c r="AX173" s="12" t="s">
        <v>80</v>
      </c>
      <c r="AY173" s="226" t="s">
        <v>165</v>
      </c>
    </row>
    <row r="174" spans="2:65" s="1" customFormat="1" ht="16.5" customHeight="1">
      <c r="B174" s="41"/>
      <c r="C174" s="193" t="s">
        <v>303</v>
      </c>
      <c r="D174" s="193" t="s">
        <v>168</v>
      </c>
      <c r="E174" s="194" t="s">
        <v>304</v>
      </c>
      <c r="F174" s="195" t="s">
        <v>305</v>
      </c>
      <c r="G174" s="196" t="s">
        <v>306</v>
      </c>
      <c r="H174" s="197">
        <v>1</v>
      </c>
      <c r="I174" s="198"/>
      <c r="J174" s="199">
        <f>ROUND(I174*H174,2)</f>
        <v>0</v>
      </c>
      <c r="K174" s="195" t="s">
        <v>21</v>
      </c>
      <c r="L174" s="61"/>
      <c r="M174" s="200" t="s">
        <v>21</v>
      </c>
      <c r="N174" s="201" t="s">
        <v>43</v>
      </c>
      <c r="O174" s="42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AR174" s="24" t="s">
        <v>173</v>
      </c>
      <c r="AT174" s="24" t="s">
        <v>168</v>
      </c>
      <c r="AU174" s="24" t="s">
        <v>82</v>
      </c>
      <c r="AY174" s="24" t="s">
        <v>165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24" t="s">
        <v>80</v>
      </c>
      <c r="BK174" s="204">
        <f>ROUND(I174*H174,2)</f>
        <v>0</v>
      </c>
      <c r="BL174" s="24" t="s">
        <v>173</v>
      </c>
      <c r="BM174" s="24" t="s">
        <v>307</v>
      </c>
    </row>
    <row r="175" spans="2:65" s="1" customFormat="1" ht="16.5" customHeight="1">
      <c r="B175" s="41"/>
      <c r="C175" s="193" t="s">
        <v>308</v>
      </c>
      <c r="D175" s="193" t="s">
        <v>168</v>
      </c>
      <c r="E175" s="194" t="s">
        <v>309</v>
      </c>
      <c r="F175" s="195" t="s">
        <v>310</v>
      </c>
      <c r="G175" s="196" t="s">
        <v>306</v>
      </c>
      <c r="H175" s="197">
        <v>1</v>
      </c>
      <c r="I175" s="198"/>
      <c r="J175" s="199">
        <f>ROUND(I175*H175,2)</f>
        <v>0</v>
      </c>
      <c r="K175" s="195" t="s">
        <v>21</v>
      </c>
      <c r="L175" s="61"/>
      <c r="M175" s="200" t="s">
        <v>21</v>
      </c>
      <c r="N175" s="201" t="s">
        <v>43</v>
      </c>
      <c r="O175" s="42"/>
      <c r="P175" s="202">
        <f>O175*H175</f>
        <v>0</v>
      </c>
      <c r="Q175" s="202">
        <v>0</v>
      </c>
      <c r="R175" s="202">
        <f>Q175*H175</f>
        <v>0</v>
      </c>
      <c r="S175" s="202">
        <v>0</v>
      </c>
      <c r="T175" s="203">
        <f>S175*H175</f>
        <v>0</v>
      </c>
      <c r="AR175" s="24" t="s">
        <v>173</v>
      </c>
      <c r="AT175" s="24" t="s">
        <v>168</v>
      </c>
      <c r="AU175" s="24" t="s">
        <v>82</v>
      </c>
      <c r="AY175" s="24" t="s">
        <v>165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24" t="s">
        <v>80</v>
      </c>
      <c r="BK175" s="204">
        <f>ROUND(I175*H175,2)</f>
        <v>0</v>
      </c>
      <c r="BL175" s="24" t="s">
        <v>173</v>
      </c>
      <c r="BM175" s="24" t="s">
        <v>311</v>
      </c>
    </row>
    <row r="176" spans="2:65" s="1" customFormat="1" ht="25.5" customHeight="1">
      <c r="B176" s="41"/>
      <c r="C176" s="193" t="s">
        <v>312</v>
      </c>
      <c r="D176" s="193" t="s">
        <v>168</v>
      </c>
      <c r="E176" s="194" t="s">
        <v>313</v>
      </c>
      <c r="F176" s="195" t="s">
        <v>314</v>
      </c>
      <c r="G176" s="196" t="s">
        <v>315</v>
      </c>
      <c r="H176" s="197">
        <v>20</v>
      </c>
      <c r="I176" s="198"/>
      <c r="J176" s="199">
        <f>ROUND(I176*H176,2)</f>
        <v>0</v>
      </c>
      <c r="K176" s="195" t="s">
        <v>21</v>
      </c>
      <c r="L176" s="61"/>
      <c r="M176" s="200" t="s">
        <v>21</v>
      </c>
      <c r="N176" s="201" t="s">
        <v>43</v>
      </c>
      <c r="O176" s="42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AR176" s="24" t="s">
        <v>173</v>
      </c>
      <c r="AT176" s="24" t="s">
        <v>168</v>
      </c>
      <c r="AU176" s="24" t="s">
        <v>82</v>
      </c>
      <c r="AY176" s="24" t="s">
        <v>165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24" t="s">
        <v>80</v>
      </c>
      <c r="BK176" s="204">
        <f>ROUND(I176*H176,2)</f>
        <v>0</v>
      </c>
      <c r="BL176" s="24" t="s">
        <v>173</v>
      </c>
      <c r="BM176" s="24" t="s">
        <v>316</v>
      </c>
    </row>
    <row r="177" spans="2:65" s="1" customFormat="1" ht="25.5" customHeight="1">
      <c r="B177" s="41"/>
      <c r="C177" s="193" t="s">
        <v>317</v>
      </c>
      <c r="D177" s="193" t="s">
        <v>168</v>
      </c>
      <c r="E177" s="194" t="s">
        <v>318</v>
      </c>
      <c r="F177" s="195" t="s">
        <v>319</v>
      </c>
      <c r="G177" s="196" t="s">
        <v>171</v>
      </c>
      <c r="H177" s="197">
        <v>372.479</v>
      </c>
      <c r="I177" s="198"/>
      <c r="J177" s="199">
        <f>ROUND(I177*H177,2)</f>
        <v>0</v>
      </c>
      <c r="K177" s="195" t="s">
        <v>172</v>
      </c>
      <c r="L177" s="61"/>
      <c r="M177" s="200" t="s">
        <v>21</v>
      </c>
      <c r="N177" s="201" t="s">
        <v>43</v>
      </c>
      <c r="O177" s="42"/>
      <c r="P177" s="202">
        <f>O177*H177</f>
        <v>0</v>
      </c>
      <c r="Q177" s="202">
        <v>0</v>
      </c>
      <c r="R177" s="202">
        <f>Q177*H177</f>
        <v>0</v>
      </c>
      <c r="S177" s="202">
        <v>0.004</v>
      </c>
      <c r="T177" s="203">
        <f>S177*H177</f>
        <v>1.489916</v>
      </c>
      <c r="AR177" s="24" t="s">
        <v>173</v>
      </c>
      <c r="AT177" s="24" t="s">
        <v>168</v>
      </c>
      <c r="AU177" s="24" t="s">
        <v>82</v>
      </c>
      <c r="AY177" s="24" t="s">
        <v>165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4" t="s">
        <v>80</v>
      </c>
      <c r="BK177" s="204">
        <f>ROUND(I177*H177,2)</f>
        <v>0</v>
      </c>
      <c r="BL177" s="24" t="s">
        <v>173</v>
      </c>
      <c r="BM177" s="24" t="s">
        <v>320</v>
      </c>
    </row>
    <row r="178" spans="2:51" s="12" customFormat="1" ht="13.5">
      <c r="B178" s="216"/>
      <c r="C178" s="217"/>
      <c r="D178" s="207" t="s">
        <v>175</v>
      </c>
      <c r="E178" s="218" t="s">
        <v>21</v>
      </c>
      <c r="F178" s="219" t="s">
        <v>321</v>
      </c>
      <c r="G178" s="217"/>
      <c r="H178" s="220">
        <v>164.361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175</v>
      </c>
      <c r="AU178" s="226" t="s">
        <v>82</v>
      </c>
      <c r="AV178" s="12" t="s">
        <v>82</v>
      </c>
      <c r="AW178" s="12" t="s">
        <v>35</v>
      </c>
      <c r="AX178" s="12" t="s">
        <v>72</v>
      </c>
      <c r="AY178" s="226" t="s">
        <v>165</v>
      </c>
    </row>
    <row r="179" spans="2:51" s="12" customFormat="1" ht="13.5">
      <c r="B179" s="216"/>
      <c r="C179" s="217"/>
      <c r="D179" s="207" t="s">
        <v>175</v>
      </c>
      <c r="E179" s="218" t="s">
        <v>21</v>
      </c>
      <c r="F179" s="219" t="s">
        <v>322</v>
      </c>
      <c r="G179" s="217"/>
      <c r="H179" s="220">
        <v>208.118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175</v>
      </c>
      <c r="AU179" s="226" t="s">
        <v>82</v>
      </c>
      <c r="AV179" s="12" t="s">
        <v>82</v>
      </c>
      <c r="AW179" s="12" t="s">
        <v>35</v>
      </c>
      <c r="AX179" s="12" t="s">
        <v>72</v>
      </c>
      <c r="AY179" s="226" t="s">
        <v>165</v>
      </c>
    </row>
    <row r="180" spans="2:51" s="13" customFormat="1" ht="13.5">
      <c r="B180" s="227"/>
      <c r="C180" s="228"/>
      <c r="D180" s="207" t="s">
        <v>175</v>
      </c>
      <c r="E180" s="229" t="s">
        <v>21</v>
      </c>
      <c r="F180" s="230" t="s">
        <v>184</v>
      </c>
      <c r="G180" s="228"/>
      <c r="H180" s="231">
        <v>372.479</v>
      </c>
      <c r="I180" s="232"/>
      <c r="J180" s="228"/>
      <c r="K180" s="228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175</v>
      </c>
      <c r="AU180" s="237" t="s">
        <v>82</v>
      </c>
      <c r="AV180" s="13" t="s">
        <v>173</v>
      </c>
      <c r="AW180" s="13" t="s">
        <v>35</v>
      </c>
      <c r="AX180" s="13" t="s">
        <v>80</v>
      </c>
      <c r="AY180" s="237" t="s">
        <v>165</v>
      </c>
    </row>
    <row r="181" spans="2:65" s="1" customFormat="1" ht="25.5" customHeight="1">
      <c r="B181" s="41"/>
      <c r="C181" s="193" t="s">
        <v>323</v>
      </c>
      <c r="D181" s="193" t="s">
        <v>168</v>
      </c>
      <c r="E181" s="194" t="s">
        <v>324</v>
      </c>
      <c r="F181" s="195" t="s">
        <v>325</v>
      </c>
      <c r="G181" s="196" t="s">
        <v>171</v>
      </c>
      <c r="H181" s="197">
        <v>304.296</v>
      </c>
      <c r="I181" s="198"/>
      <c r="J181" s="199">
        <f>ROUND(I181*H181,2)</f>
        <v>0</v>
      </c>
      <c r="K181" s="195" t="s">
        <v>172</v>
      </c>
      <c r="L181" s="61"/>
      <c r="M181" s="200" t="s">
        <v>21</v>
      </c>
      <c r="N181" s="201" t="s">
        <v>43</v>
      </c>
      <c r="O181" s="42"/>
      <c r="P181" s="202">
        <f>O181*H181</f>
        <v>0</v>
      </c>
      <c r="Q181" s="202">
        <v>0</v>
      </c>
      <c r="R181" s="202">
        <f>Q181*H181</f>
        <v>0</v>
      </c>
      <c r="S181" s="202">
        <v>0.004</v>
      </c>
      <c r="T181" s="203">
        <f>S181*H181</f>
        <v>1.217184</v>
      </c>
      <c r="AR181" s="24" t="s">
        <v>173</v>
      </c>
      <c r="AT181" s="24" t="s">
        <v>168</v>
      </c>
      <c r="AU181" s="24" t="s">
        <v>82</v>
      </c>
      <c r="AY181" s="24" t="s">
        <v>165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24" t="s">
        <v>80</v>
      </c>
      <c r="BK181" s="204">
        <f>ROUND(I181*H181,2)</f>
        <v>0</v>
      </c>
      <c r="BL181" s="24" t="s">
        <v>173</v>
      </c>
      <c r="BM181" s="24" t="s">
        <v>326</v>
      </c>
    </row>
    <row r="182" spans="2:51" s="12" customFormat="1" ht="13.5">
      <c r="B182" s="216"/>
      <c r="C182" s="217"/>
      <c r="D182" s="207" t="s">
        <v>175</v>
      </c>
      <c r="E182" s="218" t="s">
        <v>21</v>
      </c>
      <c r="F182" s="219" t="s">
        <v>327</v>
      </c>
      <c r="G182" s="217"/>
      <c r="H182" s="220">
        <v>304.296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175</v>
      </c>
      <c r="AU182" s="226" t="s">
        <v>82</v>
      </c>
      <c r="AV182" s="12" t="s">
        <v>82</v>
      </c>
      <c r="AW182" s="12" t="s">
        <v>35</v>
      </c>
      <c r="AX182" s="12" t="s">
        <v>80</v>
      </c>
      <c r="AY182" s="226" t="s">
        <v>165</v>
      </c>
    </row>
    <row r="183" spans="2:65" s="1" customFormat="1" ht="25.5" customHeight="1">
      <c r="B183" s="41"/>
      <c r="C183" s="193" t="s">
        <v>328</v>
      </c>
      <c r="D183" s="193" t="s">
        <v>168</v>
      </c>
      <c r="E183" s="194" t="s">
        <v>329</v>
      </c>
      <c r="F183" s="195" t="s">
        <v>330</v>
      </c>
      <c r="G183" s="196" t="s">
        <v>171</v>
      </c>
      <c r="H183" s="197">
        <v>282.769</v>
      </c>
      <c r="I183" s="198"/>
      <c r="J183" s="199">
        <f>ROUND(I183*H183,2)</f>
        <v>0</v>
      </c>
      <c r="K183" s="195" t="s">
        <v>172</v>
      </c>
      <c r="L183" s="61"/>
      <c r="M183" s="200" t="s">
        <v>21</v>
      </c>
      <c r="N183" s="201" t="s">
        <v>43</v>
      </c>
      <c r="O183" s="42"/>
      <c r="P183" s="202">
        <f>O183*H183</f>
        <v>0</v>
      </c>
      <c r="Q183" s="202">
        <v>0</v>
      </c>
      <c r="R183" s="202">
        <f>Q183*H183</f>
        <v>0</v>
      </c>
      <c r="S183" s="202">
        <v>0.01</v>
      </c>
      <c r="T183" s="203">
        <f>S183*H183</f>
        <v>2.82769</v>
      </c>
      <c r="AR183" s="24" t="s">
        <v>173</v>
      </c>
      <c r="AT183" s="24" t="s">
        <v>168</v>
      </c>
      <c r="AU183" s="24" t="s">
        <v>82</v>
      </c>
      <c r="AY183" s="24" t="s">
        <v>165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4" t="s">
        <v>80</v>
      </c>
      <c r="BK183" s="204">
        <f>ROUND(I183*H183,2)</f>
        <v>0</v>
      </c>
      <c r="BL183" s="24" t="s">
        <v>173</v>
      </c>
      <c r="BM183" s="24" t="s">
        <v>331</v>
      </c>
    </row>
    <row r="184" spans="2:51" s="12" customFormat="1" ht="13.5">
      <c r="B184" s="216"/>
      <c r="C184" s="217"/>
      <c r="D184" s="207" t="s">
        <v>175</v>
      </c>
      <c r="E184" s="218" t="s">
        <v>21</v>
      </c>
      <c r="F184" s="219" t="s">
        <v>332</v>
      </c>
      <c r="G184" s="217"/>
      <c r="H184" s="220">
        <v>282.769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175</v>
      </c>
      <c r="AU184" s="226" t="s">
        <v>82</v>
      </c>
      <c r="AV184" s="12" t="s">
        <v>82</v>
      </c>
      <c r="AW184" s="12" t="s">
        <v>35</v>
      </c>
      <c r="AX184" s="12" t="s">
        <v>80</v>
      </c>
      <c r="AY184" s="226" t="s">
        <v>165</v>
      </c>
    </row>
    <row r="185" spans="2:65" s="1" customFormat="1" ht="25.5" customHeight="1">
      <c r="B185" s="41"/>
      <c r="C185" s="193" t="s">
        <v>333</v>
      </c>
      <c r="D185" s="193" t="s">
        <v>168</v>
      </c>
      <c r="E185" s="194" t="s">
        <v>334</v>
      </c>
      <c r="F185" s="195" t="s">
        <v>335</v>
      </c>
      <c r="G185" s="196" t="s">
        <v>171</v>
      </c>
      <c r="H185" s="197">
        <v>152.553</v>
      </c>
      <c r="I185" s="198"/>
      <c r="J185" s="199">
        <f>ROUND(I185*H185,2)</f>
        <v>0</v>
      </c>
      <c r="K185" s="195" t="s">
        <v>172</v>
      </c>
      <c r="L185" s="61"/>
      <c r="M185" s="200" t="s">
        <v>21</v>
      </c>
      <c r="N185" s="201" t="s">
        <v>43</v>
      </c>
      <c r="O185" s="42"/>
      <c r="P185" s="202">
        <f>O185*H185</f>
        <v>0</v>
      </c>
      <c r="Q185" s="202">
        <v>0</v>
      </c>
      <c r="R185" s="202">
        <f>Q185*H185</f>
        <v>0</v>
      </c>
      <c r="S185" s="202">
        <v>0.046</v>
      </c>
      <c r="T185" s="203">
        <f>S185*H185</f>
        <v>7.017437999999999</v>
      </c>
      <c r="AR185" s="24" t="s">
        <v>173</v>
      </c>
      <c r="AT185" s="24" t="s">
        <v>168</v>
      </c>
      <c r="AU185" s="24" t="s">
        <v>82</v>
      </c>
      <c r="AY185" s="24" t="s">
        <v>165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24" t="s">
        <v>80</v>
      </c>
      <c r="BK185" s="204">
        <f>ROUND(I185*H185,2)</f>
        <v>0</v>
      </c>
      <c r="BL185" s="24" t="s">
        <v>173</v>
      </c>
      <c r="BM185" s="24" t="s">
        <v>336</v>
      </c>
    </row>
    <row r="186" spans="2:51" s="12" customFormat="1" ht="13.5">
      <c r="B186" s="216"/>
      <c r="C186" s="217"/>
      <c r="D186" s="207" t="s">
        <v>175</v>
      </c>
      <c r="E186" s="218" t="s">
        <v>21</v>
      </c>
      <c r="F186" s="219" t="s">
        <v>118</v>
      </c>
      <c r="G186" s="217"/>
      <c r="H186" s="220">
        <v>152.553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175</v>
      </c>
      <c r="AU186" s="226" t="s">
        <v>82</v>
      </c>
      <c r="AV186" s="12" t="s">
        <v>82</v>
      </c>
      <c r="AW186" s="12" t="s">
        <v>35</v>
      </c>
      <c r="AX186" s="12" t="s">
        <v>80</v>
      </c>
      <c r="AY186" s="226" t="s">
        <v>165</v>
      </c>
    </row>
    <row r="187" spans="2:63" s="10" customFormat="1" ht="29.85" customHeight="1">
      <c r="B187" s="177"/>
      <c r="C187" s="178"/>
      <c r="D187" s="179" t="s">
        <v>71</v>
      </c>
      <c r="E187" s="191" t="s">
        <v>337</v>
      </c>
      <c r="F187" s="191" t="s">
        <v>338</v>
      </c>
      <c r="G187" s="178"/>
      <c r="H187" s="178"/>
      <c r="I187" s="181"/>
      <c r="J187" s="192">
        <f>BK187</f>
        <v>0</v>
      </c>
      <c r="K187" s="178"/>
      <c r="L187" s="183"/>
      <c r="M187" s="184"/>
      <c r="N187" s="185"/>
      <c r="O187" s="185"/>
      <c r="P187" s="186">
        <f>SUM(P188:P191)</f>
        <v>0</v>
      </c>
      <c r="Q187" s="185"/>
      <c r="R187" s="186">
        <f>SUM(R188:R191)</f>
        <v>0</v>
      </c>
      <c r="S187" s="185"/>
      <c r="T187" s="187">
        <f>SUM(T188:T191)</f>
        <v>0</v>
      </c>
      <c r="AR187" s="188" t="s">
        <v>80</v>
      </c>
      <c r="AT187" s="189" t="s">
        <v>71</v>
      </c>
      <c r="AU187" s="189" t="s">
        <v>80</v>
      </c>
      <c r="AY187" s="188" t="s">
        <v>165</v>
      </c>
      <c r="BK187" s="190">
        <f>SUM(BK188:BK191)</f>
        <v>0</v>
      </c>
    </row>
    <row r="188" spans="2:65" s="1" customFormat="1" ht="25.5" customHeight="1">
      <c r="B188" s="41"/>
      <c r="C188" s="193" t="s">
        <v>339</v>
      </c>
      <c r="D188" s="193" t="s">
        <v>168</v>
      </c>
      <c r="E188" s="194" t="s">
        <v>340</v>
      </c>
      <c r="F188" s="195" t="s">
        <v>341</v>
      </c>
      <c r="G188" s="196" t="s">
        <v>342</v>
      </c>
      <c r="H188" s="197">
        <v>28.327</v>
      </c>
      <c r="I188" s="198"/>
      <c r="J188" s="199">
        <f>ROUND(I188*H188,2)</f>
        <v>0</v>
      </c>
      <c r="K188" s="195" t="s">
        <v>172</v>
      </c>
      <c r="L188" s="61"/>
      <c r="M188" s="200" t="s">
        <v>21</v>
      </c>
      <c r="N188" s="201" t="s">
        <v>43</v>
      </c>
      <c r="O188" s="42"/>
      <c r="P188" s="202">
        <f>O188*H188</f>
        <v>0</v>
      </c>
      <c r="Q188" s="202">
        <v>0</v>
      </c>
      <c r="R188" s="202">
        <f>Q188*H188</f>
        <v>0</v>
      </c>
      <c r="S188" s="202">
        <v>0</v>
      </c>
      <c r="T188" s="203">
        <f>S188*H188</f>
        <v>0</v>
      </c>
      <c r="AR188" s="24" t="s">
        <v>173</v>
      </c>
      <c r="AT188" s="24" t="s">
        <v>168</v>
      </c>
      <c r="AU188" s="24" t="s">
        <v>82</v>
      </c>
      <c r="AY188" s="24" t="s">
        <v>165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24" t="s">
        <v>80</v>
      </c>
      <c r="BK188" s="204">
        <f>ROUND(I188*H188,2)</f>
        <v>0</v>
      </c>
      <c r="BL188" s="24" t="s">
        <v>173</v>
      </c>
      <c r="BM188" s="24" t="s">
        <v>343</v>
      </c>
    </row>
    <row r="189" spans="2:65" s="1" customFormat="1" ht="25.5" customHeight="1">
      <c r="B189" s="41"/>
      <c r="C189" s="193" t="s">
        <v>344</v>
      </c>
      <c r="D189" s="193" t="s">
        <v>168</v>
      </c>
      <c r="E189" s="194" t="s">
        <v>345</v>
      </c>
      <c r="F189" s="195" t="s">
        <v>346</v>
      </c>
      <c r="G189" s="196" t="s">
        <v>342</v>
      </c>
      <c r="H189" s="197">
        <v>28.327</v>
      </c>
      <c r="I189" s="198"/>
      <c r="J189" s="199">
        <f>ROUND(I189*H189,2)</f>
        <v>0</v>
      </c>
      <c r="K189" s="195" t="s">
        <v>172</v>
      </c>
      <c r="L189" s="61"/>
      <c r="M189" s="200" t="s">
        <v>21</v>
      </c>
      <c r="N189" s="201" t="s">
        <v>43</v>
      </c>
      <c r="O189" s="42"/>
      <c r="P189" s="202">
        <f>O189*H189</f>
        <v>0</v>
      </c>
      <c r="Q189" s="202">
        <v>0</v>
      </c>
      <c r="R189" s="202">
        <f>Q189*H189</f>
        <v>0</v>
      </c>
      <c r="S189" s="202">
        <v>0</v>
      </c>
      <c r="T189" s="203">
        <f>S189*H189</f>
        <v>0</v>
      </c>
      <c r="AR189" s="24" t="s">
        <v>173</v>
      </c>
      <c r="AT189" s="24" t="s">
        <v>168</v>
      </c>
      <c r="AU189" s="24" t="s">
        <v>82</v>
      </c>
      <c r="AY189" s="24" t="s">
        <v>165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24" t="s">
        <v>80</v>
      </c>
      <c r="BK189" s="204">
        <f>ROUND(I189*H189,2)</f>
        <v>0</v>
      </c>
      <c r="BL189" s="24" t="s">
        <v>173</v>
      </c>
      <c r="BM189" s="24" t="s">
        <v>347</v>
      </c>
    </row>
    <row r="190" spans="2:65" s="1" customFormat="1" ht="25.5" customHeight="1">
      <c r="B190" s="41"/>
      <c r="C190" s="193" t="s">
        <v>348</v>
      </c>
      <c r="D190" s="193" t="s">
        <v>168</v>
      </c>
      <c r="E190" s="194" t="s">
        <v>349</v>
      </c>
      <c r="F190" s="195" t="s">
        <v>350</v>
      </c>
      <c r="G190" s="196" t="s">
        <v>342</v>
      </c>
      <c r="H190" s="197">
        <v>28.327</v>
      </c>
      <c r="I190" s="198"/>
      <c r="J190" s="199">
        <f>ROUND(I190*H190,2)</f>
        <v>0</v>
      </c>
      <c r="K190" s="195" t="s">
        <v>172</v>
      </c>
      <c r="L190" s="61"/>
      <c r="M190" s="200" t="s">
        <v>21</v>
      </c>
      <c r="N190" s="201" t="s">
        <v>43</v>
      </c>
      <c r="O190" s="42"/>
      <c r="P190" s="202">
        <f>O190*H190</f>
        <v>0</v>
      </c>
      <c r="Q190" s="202">
        <v>0</v>
      </c>
      <c r="R190" s="202">
        <f>Q190*H190</f>
        <v>0</v>
      </c>
      <c r="S190" s="202">
        <v>0</v>
      </c>
      <c r="T190" s="203">
        <f>S190*H190</f>
        <v>0</v>
      </c>
      <c r="AR190" s="24" t="s">
        <v>173</v>
      </c>
      <c r="AT190" s="24" t="s">
        <v>168</v>
      </c>
      <c r="AU190" s="24" t="s">
        <v>82</v>
      </c>
      <c r="AY190" s="24" t="s">
        <v>165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24" t="s">
        <v>80</v>
      </c>
      <c r="BK190" s="204">
        <f>ROUND(I190*H190,2)</f>
        <v>0</v>
      </c>
      <c r="BL190" s="24" t="s">
        <v>173</v>
      </c>
      <c r="BM190" s="24" t="s">
        <v>351</v>
      </c>
    </row>
    <row r="191" spans="2:65" s="1" customFormat="1" ht="16.5" customHeight="1">
      <c r="B191" s="41"/>
      <c r="C191" s="193" t="s">
        <v>352</v>
      </c>
      <c r="D191" s="193" t="s">
        <v>168</v>
      </c>
      <c r="E191" s="194" t="s">
        <v>353</v>
      </c>
      <c r="F191" s="195" t="s">
        <v>354</v>
      </c>
      <c r="G191" s="196" t="s">
        <v>342</v>
      </c>
      <c r="H191" s="197">
        <v>28.327</v>
      </c>
      <c r="I191" s="198"/>
      <c r="J191" s="199">
        <f>ROUND(I191*H191,2)</f>
        <v>0</v>
      </c>
      <c r="K191" s="195" t="s">
        <v>21</v>
      </c>
      <c r="L191" s="61"/>
      <c r="M191" s="200" t="s">
        <v>21</v>
      </c>
      <c r="N191" s="201" t="s">
        <v>43</v>
      </c>
      <c r="O191" s="42"/>
      <c r="P191" s="202">
        <f>O191*H191</f>
        <v>0</v>
      </c>
      <c r="Q191" s="202">
        <v>0</v>
      </c>
      <c r="R191" s="202">
        <f>Q191*H191</f>
        <v>0</v>
      </c>
      <c r="S191" s="202">
        <v>0</v>
      </c>
      <c r="T191" s="203">
        <f>S191*H191</f>
        <v>0</v>
      </c>
      <c r="AR191" s="24" t="s">
        <v>173</v>
      </c>
      <c r="AT191" s="24" t="s">
        <v>168</v>
      </c>
      <c r="AU191" s="24" t="s">
        <v>82</v>
      </c>
      <c r="AY191" s="24" t="s">
        <v>165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24" t="s">
        <v>80</v>
      </c>
      <c r="BK191" s="204">
        <f>ROUND(I191*H191,2)</f>
        <v>0</v>
      </c>
      <c r="BL191" s="24" t="s">
        <v>173</v>
      </c>
      <c r="BM191" s="24" t="s">
        <v>355</v>
      </c>
    </row>
    <row r="192" spans="2:63" s="10" customFormat="1" ht="29.85" customHeight="1">
      <c r="B192" s="177"/>
      <c r="C192" s="178"/>
      <c r="D192" s="179" t="s">
        <v>71</v>
      </c>
      <c r="E192" s="191" t="s">
        <v>356</v>
      </c>
      <c r="F192" s="191" t="s">
        <v>357</v>
      </c>
      <c r="G192" s="178"/>
      <c r="H192" s="178"/>
      <c r="I192" s="181"/>
      <c r="J192" s="192">
        <f>BK192</f>
        <v>0</v>
      </c>
      <c r="K192" s="178"/>
      <c r="L192" s="183"/>
      <c r="M192" s="184"/>
      <c r="N192" s="185"/>
      <c r="O192" s="185"/>
      <c r="P192" s="186">
        <f>P193</f>
        <v>0</v>
      </c>
      <c r="Q192" s="185"/>
      <c r="R192" s="186">
        <f>R193</f>
        <v>0</v>
      </c>
      <c r="S192" s="185"/>
      <c r="T192" s="187">
        <f>T193</f>
        <v>0</v>
      </c>
      <c r="AR192" s="188" t="s">
        <v>80</v>
      </c>
      <c r="AT192" s="189" t="s">
        <v>71</v>
      </c>
      <c r="AU192" s="189" t="s">
        <v>80</v>
      </c>
      <c r="AY192" s="188" t="s">
        <v>165</v>
      </c>
      <c r="BK192" s="190">
        <f>BK193</f>
        <v>0</v>
      </c>
    </row>
    <row r="193" spans="2:65" s="1" customFormat="1" ht="16.5" customHeight="1">
      <c r="B193" s="41"/>
      <c r="C193" s="193" t="s">
        <v>358</v>
      </c>
      <c r="D193" s="193" t="s">
        <v>168</v>
      </c>
      <c r="E193" s="194" t="s">
        <v>359</v>
      </c>
      <c r="F193" s="195" t="s">
        <v>360</v>
      </c>
      <c r="G193" s="196" t="s">
        <v>342</v>
      </c>
      <c r="H193" s="197">
        <v>28.11</v>
      </c>
      <c r="I193" s="198"/>
      <c r="J193" s="199">
        <f>ROUND(I193*H193,2)</f>
        <v>0</v>
      </c>
      <c r="K193" s="195" t="s">
        <v>172</v>
      </c>
      <c r="L193" s="61"/>
      <c r="M193" s="200" t="s">
        <v>21</v>
      </c>
      <c r="N193" s="201" t="s">
        <v>43</v>
      </c>
      <c r="O193" s="42"/>
      <c r="P193" s="202">
        <f>O193*H193</f>
        <v>0</v>
      </c>
      <c r="Q193" s="202">
        <v>0</v>
      </c>
      <c r="R193" s="202">
        <f>Q193*H193</f>
        <v>0</v>
      </c>
      <c r="S193" s="202">
        <v>0</v>
      </c>
      <c r="T193" s="203">
        <f>S193*H193</f>
        <v>0</v>
      </c>
      <c r="AR193" s="24" t="s">
        <v>173</v>
      </c>
      <c r="AT193" s="24" t="s">
        <v>168</v>
      </c>
      <c r="AU193" s="24" t="s">
        <v>82</v>
      </c>
      <c r="AY193" s="24" t="s">
        <v>165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24" t="s">
        <v>80</v>
      </c>
      <c r="BK193" s="204">
        <f>ROUND(I193*H193,2)</f>
        <v>0</v>
      </c>
      <c r="BL193" s="24" t="s">
        <v>173</v>
      </c>
      <c r="BM193" s="24" t="s">
        <v>361</v>
      </c>
    </row>
    <row r="194" spans="2:63" s="10" customFormat="1" ht="37.35" customHeight="1">
      <c r="B194" s="177"/>
      <c r="C194" s="178"/>
      <c r="D194" s="179" t="s">
        <v>71</v>
      </c>
      <c r="E194" s="180" t="s">
        <v>362</v>
      </c>
      <c r="F194" s="180" t="s">
        <v>363</v>
      </c>
      <c r="G194" s="178"/>
      <c r="H194" s="178"/>
      <c r="I194" s="181"/>
      <c r="J194" s="182">
        <f>BK194</f>
        <v>0</v>
      </c>
      <c r="K194" s="178"/>
      <c r="L194" s="183"/>
      <c r="M194" s="184"/>
      <c r="N194" s="185"/>
      <c r="O194" s="185"/>
      <c r="P194" s="186">
        <f>P195+P207+P217+P225+P272+P275+P334+P361</f>
        <v>0</v>
      </c>
      <c r="Q194" s="185"/>
      <c r="R194" s="186">
        <f>R195+R207+R217+R225+R272+R275+R334+R361</f>
        <v>11.58481318</v>
      </c>
      <c r="S194" s="185"/>
      <c r="T194" s="187">
        <f>T195+T207+T217+T225+T272+T275+T334+T361</f>
        <v>2.8431691100000003</v>
      </c>
      <c r="AR194" s="188" t="s">
        <v>82</v>
      </c>
      <c r="AT194" s="189" t="s">
        <v>71</v>
      </c>
      <c r="AU194" s="189" t="s">
        <v>72</v>
      </c>
      <c r="AY194" s="188" t="s">
        <v>165</v>
      </c>
      <c r="BK194" s="190">
        <f>BK195+BK207+BK217+BK225+BK272+BK275+BK334+BK361</f>
        <v>0</v>
      </c>
    </row>
    <row r="195" spans="2:63" s="10" customFormat="1" ht="19.9" customHeight="1">
      <c r="B195" s="177"/>
      <c r="C195" s="178"/>
      <c r="D195" s="179" t="s">
        <v>71</v>
      </c>
      <c r="E195" s="191" t="s">
        <v>364</v>
      </c>
      <c r="F195" s="191" t="s">
        <v>365</v>
      </c>
      <c r="G195" s="178"/>
      <c r="H195" s="178"/>
      <c r="I195" s="181"/>
      <c r="J195" s="192">
        <f>BK195</f>
        <v>0</v>
      </c>
      <c r="K195" s="178"/>
      <c r="L195" s="183"/>
      <c r="M195" s="184"/>
      <c r="N195" s="185"/>
      <c r="O195" s="185"/>
      <c r="P195" s="186">
        <f>SUM(P196:P206)</f>
        <v>0</v>
      </c>
      <c r="Q195" s="185"/>
      <c r="R195" s="186">
        <f>SUM(R196:R206)</f>
        <v>0.57537938</v>
      </c>
      <c r="S195" s="185"/>
      <c r="T195" s="187">
        <f>SUM(T196:T206)</f>
        <v>0</v>
      </c>
      <c r="AR195" s="188" t="s">
        <v>82</v>
      </c>
      <c r="AT195" s="189" t="s">
        <v>71</v>
      </c>
      <c r="AU195" s="189" t="s">
        <v>80</v>
      </c>
      <c r="AY195" s="188" t="s">
        <v>165</v>
      </c>
      <c r="BK195" s="190">
        <f>SUM(BK196:BK206)</f>
        <v>0</v>
      </c>
    </row>
    <row r="196" spans="2:65" s="1" customFormat="1" ht="16.5" customHeight="1">
      <c r="B196" s="41"/>
      <c r="C196" s="193" t="s">
        <v>366</v>
      </c>
      <c r="D196" s="193" t="s">
        <v>168</v>
      </c>
      <c r="E196" s="194" t="s">
        <v>367</v>
      </c>
      <c r="F196" s="195" t="s">
        <v>368</v>
      </c>
      <c r="G196" s="196" t="s">
        <v>369</v>
      </c>
      <c r="H196" s="197">
        <v>24</v>
      </c>
      <c r="I196" s="198"/>
      <c r="J196" s="199">
        <f>ROUND(I196*H196,2)</f>
        <v>0</v>
      </c>
      <c r="K196" s="195" t="s">
        <v>21</v>
      </c>
      <c r="L196" s="61"/>
      <c r="M196" s="200" t="s">
        <v>21</v>
      </c>
      <c r="N196" s="201" t="s">
        <v>43</v>
      </c>
      <c r="O196" s="42"/>
      <c r="P196" s="202">
        <f>O196*H196</f>
        <v>0</v>
      </c>
      <c r="Q196" s="202">
        <v>0.00139</v>
      </c>
      <c r="R196" s="202">
        <f>Q196*H196</f>
        <v>0.03336</v>
      </c>
      <c r="S196" s="202">
        <v>0</v>
      </c>
      <c r="T196" s="203">
        <f>S196*H196</f>
        <v>0</v>
      </c>
      <c r="AR196" s="24" t="s">
        <v>270</v>
      </c>
      <c r="AT196" s="24" t="s">
        <v>168</v>
      </c>
      <c r="AU196" s="24" t="s">
        <v>82</v>
      </c>
      <c r="AY196" s="24" t="s">
        <v>165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24" t="s">
        <v>80</v>
      </c>
      <c r="BK196" s="204">
        <f>ROUND(I196*H196,2)</f>
        <v>0</v>
      </c>
      <c r="BL196" s="24" t="s">
        <v>270</v>
      </c>
      <c r="BM196" s="24" t="s">
        <v>370</v>
      </c>
    </row>
    <row r="197" spans="2:51" s="12" customFormat="1" ht="13.5">
      <c r="B197" s="216"/>
      <c r="C197" s="217"/>
      <c r="D197" s="207" t="s">
        <v>175</v>
      </c>
      <c r="E197" s="218" t="s">
        <v>21</v>
      </c>
      <c r="F197" s="219" t="s">
        <v>371</v>
      </c>
      <c r="G197" s="217"/>
      <c r="H197" s="220">
        <v>24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175</v>
      </c>
      <c r="AU197" s="226" t="s">
        <v>82</v>
      </c>
      <c r="AV197" s="12" t="s">
        <v>82</v>
      </c>
      <c r="AW197" s="12" t="s">
        <v>35</v>
      </c>
      <c r="AX197" s="12" t="s">
        <v>80</v>
      </c>
      <c r="AY197" s="226" t="s">
        <v>165</v>
      </c>
    </row>
    <row r="198" spans="2:65" s="1" customFormat="1" ht="16.5" customHeight="1">
      <c r="B198" s="41"/>
      <c r="C198" s="193" t="s">
        <v>372</v>
      </c>
      <c r="D198" s="193" t="s">
        <v>168</v>
      </c>
      <c r="E198" s="194" t="s">
        <v>373</v>
      </c>
      <c r="F198" s="195" t="s">
        <v>374</v>
      </c>
      <c r="G198" s="196" t="s">
        <v>171</v>
      </c>
      <c r="H198" s="197">
        <v>388.942</v>
      </c>
      <c r="I198" s="198"/>
      <c r="J198" s="199">
        <f>ROUND(I198*H198,2)</f>
        <v>0</v>
      </c>
      <c r="K198" s="195" t="s">
        <v>21</v>
      </c>
      <c r="L198" s="61"/>
      <c r="M198" s="200" t="s">
        <v>21</v>
      </c>
      <c r="N198" s="201" t="s">
        <v>43</v>
      </c>
      <c r="O198" s="42"/>
      <c r="P198" s="202">
        <f>O198*H198</f>
        <v>0</v>
      </c>
      <c r="Q198" s="202">
        <v>0.00139</v>
      </c>
      <c r="R198" s="202">
        <f>Q198*H198</f>
        <v>0.54062938</v>
      </c>
      <c r="S198" s="202">
        <v>0</v>
      </c>
      <c r="T198" s="203">
        <f>S198*H198</f>
        <v>0</v>
      </c>
      <c r="AR198" s="24" t="s">
        <v>270</v>
      </c>
      <c r="AT198" s="24" t="s">
        <v>168</v>
      </c>
      <c r="AU198" s="24" t="s">
        <v>82</v>
      </c>
      <c r="AY198" s="24" t="s">
        <v>165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4" t="s">
        <v>80</v>
      </c>
      <c r="BK198" s="204">
        <f>ROUND(I198*H198,2)</f>
        <v>0</v>
      </c>
      <c r="BL198" s="24" t="s">
        <v>270</v>
      </c>
      <c r="BM198" s="24" t="s">
        <v>375</v>
      </c>
    </row>
    <row r="199" spans="2:51" s="12" customFormat="1" ht="13.5">
      <c r="B199" s="216"/>
      <c r="C199" s="217"/>
      <c r="D199" s="207" t="s">
        <v>175</v>
      </c>
      <c r="E199" s="218" t="s">
        <v>21</v>
      </c>
      <c r="F199" s="219" t="s">
        <v>376</v>
      </c>
      <c r="G199" s="217"/>
      <c r="H199" s="220">
        <v>303.298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175</v>
      </c>
      <c r="AU199" s="226" t="s">
        <v>82</v>
      </c>
      <c r="AV199" s="12" t="s">
        <v>82</v>
      </c>
      <c r="AW199" s="12" t="s">
        <v>35</v>
      </c>
      <c r="AX199" s="12" t="s">
        <v>72</v>
      </c>
      <c r="AY199" s="226" t="s">
        <v>165</v>
      </c>
    </row>
    <row r="200" spans="2:51" s="12" customFormat="1" ht="13.5">
      <c r="B200" s="216"/>
      <c r="C200" s="217"/>
      <c r="D200" s="207" t="s">
        <v>175</v>
      </c>
      <c r="E200" s="218" t="s">
        <v>21</v>
      </c>
      <c r="F200" s="219" t="s">
        <v>377</v>
      </c>
      <c r="G200" s="217"/>
      <c r="H200" s="220">
        <v>23.644</v>
      </c>
      <c r="I200" s="221"/>
      <c r="J200" s="217"/>
      <c r="K200" s="217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175</v>
      </c>
      <c r="AU200" s="226" t="s">
        <v>82</v>
      </c>
      <c r="AV200" s="12" t="s">
        <v>82</v>
      </c>
      <c r="AW200" s="12" t="s">
        <v>35</v>
      </c>
      <c r="AX200" s="12" t="s">
        <v>72</v>
      </c>
      <c r="AY200" s="226" t="s">
        <v>165</v>
      </c>
    </row>
    <row r="201" spans="2:51" s="12" customFormat="1" ht="13.5">
      <c r="B201" s="216"/>
      <c r="C201" s="217"/>
      <c r="D201" s="207" t="s">
        <v>175</v>
      </c>
      <c r="E201" s="218" t="s">
        <v>21</v>
      </c>
      <c r="F201" s="219" t="s">
        <v>378</v>
      </c>
      <c r="G201" s="217"/>
      <c r="H201" s="220">
        <v>62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175</v>
      </c>
      <c r="AU201" s="226" t="s">
        <v>82</v>
      </c>
      <c r="AV201" s="12" t="s">
        <v>82</v>
      </c>
      <c r="AW201" s="12" t="s">
        <v>35</v>
      </c>
      <c r="AX201" s="12" t="s">
        <v>72</v>
      </c>
      <c r="AY201" s="226" t="s">
        <v>165</v>
      </c>
    </row>
    <row r="202" spans="2:51" s="13" customFormat="1" ht="13.5">
      <c r="B202" s="227"/>
      <c r="C202" s="228"/>
      <c r="D202" s="207" t="s">
        <v>175</v>
      </c>
      <c r="E202" s="229" t="s">
        <v>21</v>
      </c>
      <c r="F202" s="230" t="s">
        <v>184</v>
      </c>
      <c r="G202" s="228"/>
      <c r="H202" s="231">
        <v>388.942</v>
      </c>
      <c r="I202" s="232"/>
      <c r="J202" s="228"/>
      <c r="K202" s="228"/>
      <c r="L202" s="233"/>
      <c r="M202" s="234"/>
      <c r="N202" s="235"/>
      <c r="O202" s="235"/>
      <c r="P202" s="235"/>
      <c r="Q202" s="235"/>
      <c r="R202" s="235"/>
      <c r="S202" s="235"/>
      <c r="T202" s="236"/>
      <c r="AT202" s="237" t="s">
        <v>175</v>
      </c>
      <c r="AU202" s="237" t="s">
        <v>82</v>
      </c>
      <c r="AV202" s="13" t="s">
        <v>173</v>
      </c>
      <c r="AW202" s="13" t="s">
        <v>35</v>
      </c>
      <c r="AX202" s="13" t="s">
        <v>80</v>
      </c>
      <c r="AY202" s="237" t="s">
        <v>165</v>
      </c>
    </row>
    <row r="203" spans="2:65" s="1" customFormat="1" ht="25.5" customHeight="1">
      <c r="B203" s="41"/>
      <c r="C203" s="193" t="s">
        <v>379</v>
      </c>
      <c r="D203" s="193" t="s">
        <v>168</v>
      </c>
      <c r="E203" s="194" t="s">
        <v>380</v>
      </c>
      <c r="F203" s="195" t="s">
        <v>381</v>
      </c>
      <c r="G203" s="196" t="s">
        <v>369</v>
      </c>
      <c r="H203" s="197">
        <v>1</v>
      </c>
      <c r="I203" s="198"/>
      <c r="J203" s="199">
        <f>ROUND(I203*H203,2)</f>
        <v>0</v>
      </c>
      <c r="K203" s="195" t="s">
        <v>21</v>
      </c>
      <c r="L203" s="61"/>
      <c r="M203" s="200" t="s">
        <v>21</v>
      </c>
      <c r="N203" s="201" t="s">
        <v>43</v>
      </c>
      <c r="O203" s="42"/>
      <c r="P203" s="202">
        <f>O203*H203</f>
        <v>0</v>
      </c>
      <c r="Q203" s="202">
        <v>0.00139</v>
      </c>
      <c r="R203" s="202">
        <f>Q203*H203</f>
        <v>0.00139</v>
      </c>
      <c r="S203" s="202">
        <v>0</v>
      </c>
      <c r="T203" s="203">
        <f>S203*H203</f>
        <v>0</v>
      </c>
      <c r="AR203" s="24" t="s">
        <v>270</v>
      </c>
      <c r="AT203" s="24" t="s">
        <v>168</v>
      </c>
      <c r="AU203" s="24" t="s">
        <v>82</v>
      </c>
      <c r="AY203" s="24" t="s">
        <v>165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24" t="s">
        <v>80</v>
      </c>
      <c r="BK203" s="204">
        <f>ROUND(I203*H203,2)</f>
        <v>0</v>
      </c>
      <c r="BL203" s="24" t="s">
        <v>270</v>
      </c>
      <c r="BM203" s="24" t="s">
        <v>382</v>
      </c>
    </row>
    <row r="204" spans="2:65" s="1" customFormat="1" ht="25.5" customHeight="1">
      <c r="B204" s="41"/>
      <c r="C204" s="193" t="s">
        <v>383</v>
      </c>
      <c r="D204" s="193" t="s">
        <v>168</v>
      </c>
      <c r="E204" s="194" t="s">
        <v>384</v>
      </c>
      <c r="F204" s="195" t="s">
        <v>385</v>
      </c>
      <c r="G204" s="196" t="s">
        <v>171</v>
      </c>
      <c r="H204" s="197">
        <v>5.85</v>
      </c>
      <c r="I204" s="198"/>
      <c r="J204" s="199">
        <f>ROUND(I204*H204,2)</f>
        <v>0</v>
      </c>
      <c r="K204" s="195" t="s">
        <v>21</v>
      </c>
      <c r="L204" s="61"/>
      <c r="M204" s="200" t="s">
        <v>21</v>
      </c>
      <c r="N204" s="201" t="s">
        <v>43</v>
      </c>
      <c r="O204" s="42"/>
      <c r="P204" s="202">
        <f>O204*H204</f>
        <v>0</v>
      </c>
      <c r="Q204" s="202">
        <v>0</v>
      </c>
      <c r="R204" s="202">
        <f>Q204*H204</f>
        <v>0</v>
      </c>
      <c r="S204" s="202">
        <v>0</v>
      </c>
      <c r="T204" s="203">
        <f>S204*H204</f>
        <v>0</v>
      </c>
      <c r="AR204" s="24" t="s">
        <v>270</v>
      </c>
      <c r="AT204" s="24" t="s">
        <v>168</v>
      </c>
      <c r="AU204" s="24" t="s">
        <v>82</v>
      </c>
      <c r="AY204" s="24" t="s">
        <v>165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24" t="s">
        <v>80</v>
      </c>
      <c r="BK204" s="204">
        <f>ROUND(I204*H204,2)</f>
        <v>0</v>
      </c>
      <c r="BL204" s="24" t="s">
        <v>270</v>
      </c>
      <c r="BM204" s="24" t="s">
        <v>386</v>
      </c>
    </row>
    <row r="205" spans="2:51" s="12" customFormat="1" ht="13.5">
      <c r="B205" s="216"/>
      <c r="C205" s="217"/>
      <c r="D205" s="207" t="s">
        <v>175</v>
      </c>
      <c r="E205" s="218" t="s">
        <v>21</v>
      </c>
      <c r="F205" s="219" t="s">
        <v>387</v>
      </c>
      <c r="G205" s="217"/>
      <c r="H205" s="220">
        <v>5.85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175</v>
      </c>
      <c r="AU205" s="226" t="s">
        <v>82</v>
      </c>
      <c r="AV205" s="12" t="s">
        <v>82</v>
      </c>
      <c r="AW205" s="12" t="s">
        <v>35</v>
      </c>
      <c r="AX205" s="12" t="s">
        <v>80</v>
      </c>
      <c r="AY205" s="226" t="s">
        <v>165</v>
      </c>
    </row>
    <row r="206" spans="2:65" s="1" customFormat="1" ht="25.5" customHeight="1">
      <c r="B206" s="41"/>
      <c r="C206" s="193" t="s">
        <v>388</v>
      </c>
      <c r="D206" s="193" t="s">
        <v>168</v>
      </c>
      <c r="E206" s="194" t="s">
        <v>389</v>
      </c>
      <c r="F206" s="195" t="s">
        <v>390</v>
      </c>
      <c r="G206" s="196" t="s">
        <v>391</v>
      </c>
      <c r="H206" s="249"/>
      <c r="I206" s="198"/>
      <c r="J206" s="199">
        <f>ROUND(I206*H206,2)</f>
        <v>0</v>
      </c>
      <c r="K206" s="195" t="s">
        <v>172</v>
      </c>
      <c r="L206" s="61"/>
      <c r="M206" s="200" t="s">
        <v>21</v>
      </c>
      <c r="N206" s="201" t="s">
        <v>43</v>
      </c>
      <c r="O206" s="42"/>
      <c r="P206" s="202">
        <f>O206*H206</f>
        <v>0</v>
      </c>
      <c r="Q206" s="202">
        <v>0</v>
      </c>
      <c r="R206" s="202">
        <f>Q206*H206</f>
        <v>0</v>
      </c>
      <c r="S206" s="202">
        <v>0</v>
      </c>
      <c r="T206" s="203">
        <f>S206*H206</f>
        <v>0</v>
      </c>
      <c r="AR206" s="24" t="s">
        <v>270</v>
      </c>
      <c r="AT206" s="24" t="s">
        <v>168</v>
      </c>
      <c r="AU206" s="24" t="s">
        <v>82</v>
      </c>
      <c r="AY206" s="24" t="s">
        <v>165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4" t="s">
        <v>80</v>
      </c>
      <c r="BK206" s="204">
        <f>ROUND(I206*H206,2)</f>
        <v>0</v>
      </c>
      <c r="BL206" s="24" t="s">
        <v>270</v>
      </c>
      <c r="BM206" s="24" t="s">
        <v>392</v>
      </c>
    </row>
    <row r="207" spans="2:63" s="10" customFormat="1" ht="29.85" customHeight="1">
      <c r="B207" s="177"/>
      <c r="C207" s="178"/>
      <c r="D207" s="179" t="s">
        <v>71</v>
      </c>
      <c r="E207" s="191" t="s">
        <v>393</v>
      </c>
      <c r="F207" s="191" t="s">
        <v>394</v>
      </c>
      <c r="G207" s="178"/>
      <c r="H207" s="178"/>
      <c r="I207" s="181"/>
      <c r="J207" s="192">
        <f>BK207</f>
        <v>0</v>
      </c>
      <c r="K207" s="178"/>
      <c r="L207" s="183"/>
      <c r="M207" s="184"/>
      <c r="N207" s="185"/>
      <c r="O207" s="185"/>
      <c r="P207" s="186">
        <f>SUM(P208:P216)</f>
        <v>0</v>
      </c>
      <c r="Q207" s="185"/>
      <c r="R207" s="186">
        <f>SUM(R208:R216)</f>
        <v>0</v>
      </c>
      <c r="S207" s="185"/>
      <c r="T207" s="187">
        <f>SUM(T208:T216)</f>
        <v>0.87939</v>
      </c>
      <c r="AR207" s="188" t="s">
        <v>82</v>
      </c>
      <c r="AT207" s="189" t="s">
        <v>71</v>
      </c>
      <c r="AU207" s="189" t="s">
        <v>80</v>
      </c>
      <c r="AY207" s="188" t="s">
        <v>165</v>
      </c>
      <c r="BK207" s="190">
        <f>SUM(BK208:BK216)</f>
        <v>0</v>
      </c>
    </row>
    <row r="208" spans="2:65" s="1" customFormat="1" ht="16.5" customHeight="1">
      <c r="B208" s="41"/>
      <c r="C208" s="193" t="s">
        <v>395</v>
      </c>
      <c r="D208" s="193" t="s">
        <v>168</v>
      </c>
      <c r="E208" s="194" t="s">
        <v>396</v>
      </c>
      <c r="F208" s="195" t="s">
        <v>397</v>
      </c>
      <c r="G208" s="196" t="s">
        <v>243</v>
      </c>
      <c r="H208" s="197">
        <v>32.1</v>
      </c>
      <c r="I208" s="198"/>
      <c r="J208" s="199">
        <f>ROUND(I208*H208,2)</f>
        <v>0</v>
      </c>
      <c r="K208" s="195" t="s">
        <v>172</v>
      </c>
      <c r="L208" s="61"/>
      <c r="M208" s="200" t="s">
        <v>21</v>
      </c>
      <c r="N208" s="201" t="s">
        <v>43</v>
      </c>
      <c r="O208" s="42"/>
      <c r="P208" s="202">
        <f>O208*H208</f>
        <v>0</v>
      </c>
      <c r="Q208" s="202">
        <v>0</v>
      </c>
      <c r="R208" s="202">
        <f>Q208*H208</f>
        <v>0</v>
      </c>
      <c r="S208" s="202">
        <v>0.01965</v>
      </c>
      <c r="T208" s="203">
        <f>S208*H208</f>
        <v>0.630765</v>
      </c>
      <c r="AR208" s="24" t="s">
        <v>270</v>
      </c>
      <c r="AT208" s="24" t="s">
        <v>168</v>
      </c>
      <c r="AU208" s="24" t="s">
        <v>82</v>
      </c>
      <c r="AY208" s="24" t="s">
        <v>165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24" t="s">
        <v>80</v>
      </c>
      <c r="BK208" s="204">
        <f>ROUND(I208*H208,2)</f>
        <v>0</v>
      </c>
      <c r="BL208" s="24" t="s">
        <v>270</v>
      </c>
      <c r="BM208" s="24" t="s">
        <v>398</v>
      </c>
    </row>
    <row r="209" spans="2:51" s="12" customFormat="1" ht="13.5">
      <c r="B209" s="216"/>
      <c r="C209" s="217"/>
      <c r="D209" s="207" t="s">
        <v>175</v>
      </c>
      <c r="E209" s="218" t="s">
        <v>21</v>
      </c>
      <c r="F209" s="219" t="s">
        <v>399</v>
      </c>
      <c r="G209" s="217"/>
      <c r="H209" s="220">
        <v>32.1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175</v>
      </c>
      <c r="AU209" s="226" t="s">
        <v>82</v>
      </c>
      <c r="AV209" s="12" t="s">
        <v>82</v>
      </c>
      <c r="AW209" s="12" t="s">
        <v>35</v>
      </c>
      <c r="AX209" s="12" t="s">
        <v>80</v>
      </c>
      <c r="AY209" s="226" t="s">
        <v>165</v>
      </c>
    </row>
    <row r="210" spans="2:65" s="1" customFormat="1" ht="16.5" customHeight="1">
      <c r="B210" s="41"/>
      <c r="C210" s="193" t="s">
        <v>400</v>
      </c>
      <c r="D210" s="193" t="s">
        <v>168</v>
      </c>
      <c r="E210" s="194" t="s">
        <v>401</v>
      </c>
      <c r="F210" s="195" t="s">
        <v>402</v>
      </c>
      <c r="G210" s="196" t="s">
        <v>243</v>
      </c>
      <c r="H210" s="197">
        <v>32.1</v>
      </c>
      <c r="I210" s="198"/>
      <c r="J210" s="199">
        <f>ROUND(I210*H210,2)</f>
        <v>0</v>
      </c>
      <c r="K210" s="195" t="s">
        <v>21</v>
      </c>
      <c r="L210" s="61"/>
      <c r="M210" s="200" t="s">
        <v>21</v>
      </c>
      <c r="N210" s="201" t="s">
        <v>43</v>
      </c>
      <c r="O210" s="42"/>
      <c r="P210" s="202">
        <f>O210*H210</f>
        <v>0</v>
      </c>
      <c r="Q210" s="202">
        <v>0</v>
      </c>
      <c r="R210" s="202">
        <f>Q210*H210</f>
        <v>0</v>
      </c>
      <c r="S210" s="202">
        <v>0</v>
      </c>
      <c r="T210" s="203">
        <f>S210*H210</f>
        <v>0</v>
      </c>
      <c r="AR210" s="24" t="s">
        <v>270</v>
      </c>
      <c r="AT210" s="24" t="s">
        <v>168</v>
      </c>
      <c r="AU210" s="24" t="s">
        <v>82</v>
      </c>
      <c r="AY210" s="24" t="s">
        <v>165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24" t="s">
        <v>80</v>
      </c>
      <c r="BK210" s="204">
        <f>ROUND(I210*H210,2)</f>
        <v>0</v>
      </c>
      <c r="BL210" s="24" t="s">
        <v>270</v>
      </c>
      <c r="BM210" s="24" t="s">
        <v>403</v>
      </c>
    </row>
    <row r="211" spans="2:65" s="1" customFormat="1" ht="16.5" customHeight="1">
      <c r="B211" s="41"/>
      <c r="C211" s="193" t="s">
        <v>404</v>
      </c>
      <c r="D211" s="193" t="s">
        <v>168</v>
      </c>
      <c r="E211" s="194" t="s">
        <v>405</v>
      </c>
      <c r="F211" s="195" t="s">
        <v>406</v>
      </c>
      <c r="G211" s="196" t="s">
        <v>243</v>
      </c>
      <c r="H211" s="197">
        <v>32.1</v>
      </c>
      <c r="I211" s="198"/>
      <c r="J211" s="199">
        <f>ROUND(I211*H211,2)</f>
        <v>0</v>
      </c>
      <c r="K211" s="195" t="s">
        <v>172</v>
      </c>
      <c r="L211" s="61"/>
      <c r="M211" s="200" t="s">
        <v>21</v>
      </c>
      <c r="N211" s="201" t="s">
        <v>43</v>
      </c>
      <c r="O211" s="42"/>
      <c r="P211" s="202">
        <f>O211*H211</f>
        <v>0</v>
      </c>
      <c r="Q211" s="202">
        <v>0</v>
      </c>
      <c r="R211" s="202">
        <f>Q211*H211</f>
        <v>0</v>
      </c>
      <c r="S211" s="202">
        <v>0</v>
      </c>
      <c r="T211" s="203">
        <f>S211*H211</f>
        <v>0</v>
      </c>
      <c r="AR211" s="24" t="s">
        <v>270</v>
      </c>
      <c r="AT211" s="24" t="s">
        <v>168</v>
      </c>
      <c r="AU211" s="24" t="s">
        <v>82</v>
      </c>
      <c r="AY211" s="24" t="s">
        <v>165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24" t="s">
        <v>80</v>
      </c>
      <c r="BK211" s="204">
        <f>ROUND(I211*H211,2)</f>
        <v>0</v>
      </c>
      <c r="BL211" s="24" t="s">
        <v>270</v>
      </c>
      <c r="BM211" s="24" t="s">
        <v>407</v>
      </c>
    </row>
    <row r="212" spans="2:65" s="1" customFormat="1" ht="16.5" customHeight="1">
      <c r="B212" s="41"/>
      <c r="C212" s="193" t="s">
        <v>408</v>
      </c>
      <c r="D212" s="193" t="s">
        <v>168</v>
      </c>
      <c r="E212" s="194" t="s">
        <v>409</v>
      </c>
      <c r="F212" s="195" t="s">
        <v>410</v>
      </c>
      <c r="G212" s="196" t="s">
        <v>243</v>
      </c>
      <c r="H212" s="197">
        <v>5.85</v>
      </c>
      <c r="I212" s="198"/>
      <c r="J212" s="199">
        <f>ROUND(I212*H212,2)</f>
        <v>0</v>
      </c>
      <c r="K212" s="195" t="s">
        <v>21</v>
      </c>
      <c r="L212" s="61"/>
      <c r="M212" s="200" t="s">
        <v>21</v>
      </c>
      <c r="N212" s="201" t="s">
        <v>43</v>
      </c>
      <c r="O212" s="42"/>
      <c r="P212" s="202">
        <f>O212*H212</f>
        <v>0</v>
      </c>
      <c r="Q212" s="202">
        <v>0</v>
      </c>
      <c r="R212" s="202">
        <f>Q212*H212</f>
        <v>0</v>
      </c>
      <c r="S212" s="202">
        <v>0.01</v>
      </c>
      <c r="T212" s="203">
        <f>S212*H212</f>
        <v>0.058499999999999996</v>
      </c>
      <c r="AR212" s="24" t="s">
        <v>270</v>
      </c>
      <c r="AT212" s="24" t="s">
        <v>168</v>
      </c>
      <c r="AU212" s="24" t="s">
        <v>82</v>
      </c>
      <c r="AY212" s="24" t="s">
        <v>165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24" t="s">
        <v>80</v>
      </c>
      <c r="BK212" s="204">
        <f>ROUND(I212*H212,2)</f>
        <v>0</v>
      </c>
      <c r="BL212" s="24" t="s">
        <v>270</v>
      </c>
      <c r="BM212" s="24" t="s">
        <v>411</v>
      </c>
    </row>
    <row r="213" spans="2:51" s="12" customFormat="1" ht="13.5">
      <c r="B213" s="216"/>
      <c r="C213" s="217"/>
      <c r="D213" s="207" t="s">
        <v>175</v>
      </c>
      <c r="E213" s="218" t="s">
        <v>21</v>
      </c>
      <c r="F213" s="219" t="s">
        <v>412</v>
      </c>
      <c r="G213" s="217"/>
      <c r="H213" s="220">
        <v>5.85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175</v>
      </c>
      <c r="AU213" s="226" t="s">
        <v>82</v>
      </c>
      <c r="AV213" s="12" t="s">
        <v>82</v>
      </c>
      <c r="AW213" s="12" t="s">
        <v>35</v>
      </c>
      <c r="AX213" s="12" t="s">
        <v>80</v>
      </c>
      <c r="AY213" s="226" t="s">
        <v>165</v>
      </c>
    </row>
    <row r="214" spans="2:65" s="1" customFormat="1" ht="16.5" customHeight="1">
      <c r="B214" s="41"/>
      <c r="C214" s="193" t="s">
        <v>413</v>
      </c>
      <c r="D214" s="193" t="s">
        <v>168</v>
      </c>
      <c r="E214" s="194" t="s">
        <v>414</v>
      </c>
      <c r="F214" s="195" t="s">
        <v>415</v>
      </c>
      <c r="G214" s="196" t="s">
        <v>171</v>
      </c>
      <c r="H214" s="197">
        <v>7.605</v>
      </c>
      <c r="I214" s="198"/>
      <c r="J214" s="199">
        <f>ROUND(I214*H214,2)</f>
        <v>0</v>
      </c>
      <c r="K214" s="195" t="s">
        <v>21</v>
      </c>
      <c r="L214" s="61"/>
      <c r="M214" s="200" t="s">
        <v>21</v>
      </c>
      <c r="N214" s="201" t="s">
        <v>43</v>
      </c>
      <c r="O214" s="42"/>
      <c r="P214" s="202">
        <f>O214*H214</f>
        <v>0</v>
      </c>
      <c r="Q214" s="202">
        <v>0</v>
      </c>
      <c r="R214" s="202">
        <f>Q214*H214</f>
        <v>0</v>
      </c>
      <c r="S214" s="202">
        <v>0.025</v>
      </c>
      <c r="T214" s="203">
        <f>S214*H214</f>
        <v>0.19012500000000002</v>
      </c>
      <c r="AR214" s="24" t="s">
        <v>270</v>
      </c>
      <c r="AT214" s="24" t="s">
        <v>168</v>
      </c>
      <c r="AU214" s="24" t="s">
        <v>82</v>
      </c>
      <c r="AY214" s="24" t="s">
        <v>165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24" t="s">
        <v>80</v>
      </c>
      <c r="BK214" s="204">
        <f>ROUND(I214*H214,2)</f>
        <v>0</v>
      </c>
      <c r="BL214" s="24" t="s">
        <v>270</v>
      </c>
      <c r="BM214" s="24" t="s">
        <v>416</v>
      </c>
    </row>
    <row r="215" spans="2:51" s="12" customFormat="1" ht="13.5">
      <c r="B215" s="216"/>
      <c r="C215" s="217"/>
      <c r="D215" s="207" t="s">
        <v>175</v>
      </c>
      <c r="E215" s="218" t="s">
        <v>21</v>
      </c>
      <c r="F215" s="219" t="s">
        <v>417</v>
      </c>
      <c r="G215" s="217"/>
      <c r="H215" s="220">
        <v>7.605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175</v>
      </c>
      <c r="AU215" s="226" t="s">
        <v>82</v>
      </c>
      <c r="AV215" s="12" t="s">
        <v>82</v>
      </c>
      <c r="AW215" s="12" t="s">
        <v>35</v>
      </c>
      <c r="AX215" s="12" t="s">
        <v>80</v>
      </c>
      <c r="AY215" s="226" t="s">
        <v>165</v>
      </c>
    </row>
    <row r="216" spans="2:65" s="1" customFormat="1" ht="16.5" customHeight="1">
      <c r="B216" s="41"/>
      <c r="C216" s="193" t="s">
        <v>418</v>
      </c>
      <c r="D216" s="193" t="s">
        <v>168</v>
      </c>
      <c r="E216" s="194" t="s">
        <v>419</v>
      </c>
      <c r="F216" s="195" t="s">
        <v>420</v>
      </c>
      <c r="G216" s="196" t="s">
        <v>391</v>
      </c>
      <c r="H216" s="249"/>
      <c r="I216" s="198"/>
      <c r="J216" s="199">
        <f>ROUND(I216*H216,2)</f>
        <v>0</v>
      </c>
      <c r="K216" s="195" t="s">
        <v>172</v>
      </c>
      <c r="L216" s="61"/>
      <c r="M216" s="200" t="s">
        <v>21</v>
      </c>
      <c r="N216" s="201" t="s">
        <v>43</v>
      </c>
      <c r="O216" s="42"/>
      <c r="P216" s="202">
        <f>O216*H216</f>
        <v>0</v>
      </c>
      <c r="Q216" s="202">
        <v>0</v>
      </c>
      <c r="R216" s="202">
        <f>Q216*H216</f>
        <v>0</v>
      </c>
      <c r="S216" s="202">
        <v>0</v>
      </c>
      <c r="T216" s="203">
        <f>S216*H216</f>
        <v>0</v>
      </c>
      <c r="AR216" s="24" t="s">
        <v>270</v>
      </c>
      <c r="AT216" s="24" t="s">
        <v>168</v>
      </c>
      <c r="AU216" s="24" t="s">
        <v>82</v>
      </c>
      <c r="AY216" s="24" t="s">
        <v>165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24" t="s">
        <v>80</v>
      </c>
      <c r="BK216" s="204">
        <f>ROUND(I216*H216,2)</f>
        <v>0</v>
      </c>
      <c r="BL216" s="24" t="s">
        <v>270</v>
      </c>
      <c r="BM216" s="24" t="s">
        <v>421</v>
      </c>
    </row>
    <row r="217" spans="2:63" s="10" customFormat="1" ht="29.85" customHeight="1">
      <c r="B217" s="177"/>
      <c r="C217" s="178"/>
      <c r="D217" s="179" t="s">
        <v>71</v>
      </c>
      <c r="E217" s="191" t="s">
        <v>422</v>
      </c>
      <c r="F217" s="191" t="s">
        <v>423</v>
      </c>
      <c r="G217" s="178"/>
      <c r="H217" s="178"/>
      <c r="I217" s="181"/>
      <c r="J217" s="192">
        <f>BK217</f>
        <v>0</v>
      </c>
      <c r="K217" s="178"/>
      <c r="L217" s="183"/>
      <c r="M217" s="184"/>
      <c r="N217" s="185"/>
      <c r="O217" s="185"/>
      <c r="P217" s="186">
        <f>SUM(P218:P224)</f>
        <v>0</v>
      </c>
      <c r="Q217" s="185"/>
      <c r="R217" s="186">
        <f>SUM(R218:R224)</f>
        <v>0.015500000000000002</v>
      </c>
      <c r="S217" s="185"/>
      <c r="T217" s="187">
        <f>SUM(T218:T224)</f>
        <v>0.0008</v>
      </c>
      <c r="AR217" s="188" t="s">
        <v>82</v>
      </c>
      <c r="AT217" s="189" t="s">
        <v>71</v>
      </c>
      <c r="AU217" s="189" t="s">
        <v>80</v>
      </c>
      <c r="AY217" s="188" t="s">
        <v>165</v>
      </c>
      <c r="BK217" s="190">
        <f>SUM(BK218:BK224)</f>
        <v>0</v>
      </c>
    </row>
    <row r="218" spans="2:65" s="1" customFormat="1" ht="16.5" customHeight="1">
      <c r="B218" s="41"/>
      <c r="C218" s="193" t="s">
        <v>424</v>
      </c>
      <c r="D218" s="193" t="s">
        <v>168</v>
      </c>
      <c r="E218" s="194" t="s">
        <v>425</v>
      </c>
      <c r="F218" s="195" t="s">
        <v>426</v>
      </c>
      <c r="G218" s="196" t="s">
        <v>171</v>
      </c>
      <c r="H218" s="197">
        <v>1.55</v>
      </c>
      <c r="I218" s="198"/>
      <c r="J218" s="199">
        <f>ROUND(I218*H218,2)</f>
        <v>0</v>
      </c>
      <c r="K218" s="195" t="s">
        <v>21</v>
      </c>
      <c r="L218" s="61"/>
      <c r="M218" s="200" t="s">
        <v>21</v>
      </c>
      <c r="N218" s="201" t="s">
        <v>43</v>
      </c>
      <c r="O218" s="42"/>
      <c r="P218" s="202">
        <f>O218*H218</f>
        <v>0</v>
      </c>
      <c r="Q218" s="202">
        <v>0</v>
      </c>
      <c r="R218" s="202">
        <f>Q218*H218</f>
        <v>0</v>
      </c>
      <c r="S218" s="202">
        <v>0</v>
      </c>
      <c r="T218" s="203">
        <f>S218*H218</f>
        <v>0</v>
      </c>
      <c r="AR218" s="24" t="s">
        <v>270</v>
      </c>
      <c r="AT218" s="24" t="s">
        <v>168</v>
      </c>
      <c r="AU218" s="24" t="s">
        <v>82</v>
      </c>
      <c r="AY218" s="24" t="s">
        <v>165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24" t="s">
        <v>80</v>
      </c>
      <c r="BK218" s="204">
        <f>ROUND(I218*H218,2)</f>
        <v>0</v>
      </c>
      <c r="BL218" s="24" t="s">
        <v>270</v>
      </c>
      <c r="BM218" s="24" t="s">
        <v>427</v>
      </c>
    </row>
    <row r="219" spans="2:51" s="12" customFormat="1" ht="13.5">
      <c r="B219" s="216"/>
      <c r="C219" s="217"/>
      <c r="D219" s="207" t="s">
        <v>175</v>
      </c>
      <c r="E219" s="218" t="s">
        <v>21</v>
      </c>
      <c r="F219" s="219" t="s">
        <v>428</v>
      </c>
      <c r="G219" s="217"/>
      <c r="H219" s="220">
        <v>1.55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175</v>
      </c>
      <c r="AU219" s="226" t="s">
        <v>82</v>
      </c>
      <c r="AV219" s="12" t="s">
        <v>82</v>
      </c>
      <c r="AW219" s="12" t="s">
        <v>35</v>
      </c>
      <c r="AX219" s="12" t="s">
        <v>80</v>
      </c>
      <c r="AY219" s="226" t="s">
        <v>165</v>
      </c>
    </row>
    <row r="220" spans="2:65" s="1" customFormat="1" ht="16.5" customHeight="1">
      <c r="B220" s="41"/>
      <c r="C220" s="250" t="s">
        <v>429</v>
      </c>
      <c r="D220" s="250" t="s">
        <v>430</v>
      </c>
      <c r="E220" s="251" t="s">
        <v>431</v>
      </c>
      <c r="F220" s="252" t="s">
        <v>432</v>
      </c>
      <c r="G220" s="253" t="s">
        <v>171</v>
      </c>
      <c r="H220" s="254">
        <v>1.55</v>
      </c>
      <c r="I220" s="255"/>
      <c r="J220" s="256">
        <f>ROUND(I220*H220,2)</f>
        <v>0</v>
      </c>
      <c r="K220" s="252" t="s">
        <v>21</v>
      </c>
      <c r="L220" s="257"/>
      <c r="M220" s="258" t="s">
        <v>21</v>
      </c>
      <c r="N220" s="259" t="s">
        <v>43</v>
      </c>
      <c r="O220" s="42"/>
      <c r="P220" s="202">
        <f>O220*H220</f>
        <v>0</v>
      </c>
      <c r="Q220" s="202">
        <v>0.01</v>
      </c>
      <c r="R220" s="202">
        <f>Q220*H220</f>
        <v>0.015500000000000002</v>
      </c>
      <c r="S220" s="202">
        <v>0</v>
      </c>
      <c r="T220" s="203">
        <f>S220*H220</f>
        <v>0</v>
      </c>
      <c r="AR220" s="24" t="s">
        <v>348</v>
      </c>
      <c r="AT220" s="24" t="s">
        <v>430</v>
      </c>
      <c r="AU220" s="24" t="s">
        <v>82</v>
      </c>
      <c r="AY220" s="24" t="s">
        <v>165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24" t="s">
        <v>80</v>
      </c>
      <c r="BK220" s="204">
        <f>ROUND(I220*H220,2)</f>
        <v>0</v>
      </c>
      <c r="BL220" s="24" t="s">
        <v>270</v>
      </c>
      <c r="BM220" s="24" t="s">
        <v>433</v>
      </c>
    </row>
    <row r="221" spans="2:65" s="1" customFormat="1" ht="16.5" customHeight="1">
      <c r="B221" s="41"/>
      <c r="C221" s="193" t="s">
        <v>434</v>
      </c>
      <c r="D221" s="193" t="s">
        <v>168</v>
      </c>
      <c r="E221" s="194" t="s">
        <v>435</v>
      </c>
      <c r="F221" s="195" t="s">
        <v>436</v>
      </c>
      <c r="G221" s="196" t="s">
        <v>369</v>
      </c>
      <c r="H221" s="197">
        <v>2</v>
      </c>
      <c r="I221" s="198"/>
      <c r="J221" s="199">
        <f>ROUND(I221*H221,2)</f>
        <v>0</v>
      </c>
      <c r="K221" s="195" t="s">
        <v>21</v>
      </c>
      <c r="L221" s="61"/>
      <c r="M221" s="200" t="s">
        <v>21</v>
      </c>
      <c r="N221" s="201" t="s">
        <v>43</v>
      </c>
      <c r="O221" s="42"/>
      <c r="P221" s="202">
        <f>O221*H221</f>
        <v>0</v>
      </c>
      <c r="Q221" s="202">
        <v>0</v>
      </c>
      <c r="R221" s="202">
        <f>Q221*H221</f>
        <v>0</v>
      </c>
      <c r="S221" s="202">
        <v>0</v>
      </c>
      <c r="T221" s="203">
        <f>S221*H221</f>
        <v>0</v>
      </c>
      <c r="AR221" s="24" t="s">
        <v>270</v>
      </c>
      <c r="AT221" s="24" t="s">
        <v>168</v>
      </c>
      <c r="AU221" s="24" t="s">
        <v>82</v>
      </c>
      <c r="AY221" s="24" t="s">
        <v>165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24" t="s">
        <v>80</v>
      </c>
      <c r="BK221" s="204">
        <f>ROUND(I221*H221,2)</f>
        <v>0</v>
      </c>
      <c r="BL221" s="24" t="s">
        <v>270</v>
      </c>
      <c r="BM221" s="24" t="s">
        <v>437</v>
      </c>
    </row>
    <row r="222" spans="2:51" s="12" customFormat="1" ht="13.5">
      <c r="B222" s="216"/>
      <c r="C222" s="217"/>
      <c r="D222" s="207" t="s">
        <v>175</v>
      </c>
      <c r="E222" s="218" t="s">
        <v>21</v>
      </c>
      <c r="F222" s="219" t="s">
        <v>438</v>
      </c>
      <c r="G222" s="217"/>
      <c r="H222" s="220">
        <v>2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175</v>
      </c>
      <c r="AU222" s="226" t="s">
        <v>82</v>
      </c>
      <c r="AV222" s="12" t="s">
        <v>82</v>
      </c>
      <c r="AW222" s="12" t="s">
        <v>35</v>
      </c>
      <c r="AX222" s="12" t="s">
        <v>80</v>
      </c>
      <c r="AY222" s="226" t="s">
        <v>165</v>
      </c>
    </row>
    <row r="223" spans="2:65" s="1" customFormat="1" ht="16.5" customHeight="1">
      <c r="B223" s="41"/>
      <c r="C223" s="193" t="s">
        <v>439</v>
      </c>
      <c r="D223" s="193" t="s">
        <v>168</v>
      </c>
      <c r="E223" s="194" t="s">
        <v>440</v>
      </c>
      <c r="F223" s="195" t="s">
        <v>441</v>
      </c>
      <c r="G223" s="196" t="s">
        <v>369</v>
      </c>
      <c r="H223" s="197">
        <v>2</v>
      </c>
      <c r="I223" s="198"/>
      <c r="J223" s="199">
        <f>ROUND(I223*H223,2)</f>
        <v>0</v>
      </c>
      <c r="K223" s="195" t="s">
        <v>172</v>
      </c>
      <c r="L223" s="61"/>
      <c r="M223" s="200" t="s">
        <v>21</v>
      </c>
      <c r="N223" s="201" t="s">
        <v>43</v>
      </c>
      <c r="O223" s="42"/>
      <c r="P223" s="202">
        <f>O223*H223</f>
        <v>0</v>
      </c>
      <c r="Q223" s="202">
        <v>0</v>
      </c>
      <c r="R223" s="202">
        <f>Q223*H223</f>
        <v>0</v>
      </c>
      <c r="S223" s="202">
        <v>0.0004</v>
      </c>
      <c r="T223" s="203">
        <f>S223*H223</f>
        <v>0.0008</v>
      </c>
      <c r="AR223" s="24" t="s">
        <v>270</v>
      </c>
      <c r="AT223" s="24" t="s">
        <v>168</v>
      </c>
      <c r="AU223" s="24" t="s">
        <v>82</v>
      </c>
      <c r="AY223" s="24" t="s">
        <v>165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24" t="s">
        <v>80</v>
      </c>
      <c r="BK223" s="204">
        <f>ROUND(I223*H223,2)</f>
        <v>0</v>
      </c>
      <c r="BL223" s="24" t="s">
        <v>270</v>
      </c>
      <c r="BM223" s="24" t="s">
        <v>442</v>
      </c>
    </row>
    <row r="224" spans="2:65" s="1" customFormat="1" ht="16.5" customHeight="1">
      <c r="B224" s="41"/>
      <c r="C224" s="193" t="s">
        <v>443</v>
      </c>
      <c r="D224" s="193" t="s">
        <v>168</v>
      </c>
      <c r="E224" s="194" t="s">
        <v>444</v>
      </c>
      <c r="F224" s="195" t="s">
        <v>445</v>
      </c>
      <c r="G224" s="196" t="s">
        <v>391</v>
      </c>
      <c r="H224" s="249"/>
      <c r="I224" s="198"/>
      <c r="J224" s="199">
        <f>ROUND(I224*H224,2)</f>
        <v>0</v>
      </c>
      <c r="K224" s="195" t="s">
        <v>172</v>
      </c>
      <c r="L224" s="61"/>
      <c r="M224" s="200" t="s">
        <v>21</v>
      </c>
      <c r="N224" s="201" t="s">
        <v>43</v>
      </c>
      <c r="O224" s="42"/>
      <c r="P224" s="202">
        <f>O224*H224</f>
        <v>0</v>
      </c>
      <c r="Q224" s="202">
        <v>0</v>
      </c>
      <c r="R224" s="202">
        <f>Q224*H224</f>
        <v>0</v>
      </c>
      <c r="S224" s="202">
        <v>0</v>
      </c>
      <c r="T224" s="203">
        <f>S224*H224</f>
        <v>0</v>
      </c>
      <c r="AR224" s="24" t="s">
        <v>270</v>
      </c>
      <c r="AT224" s="24" t="s">
        <v>168</v>
      </c>
      <c r="AU224" s="24" t="s">
        <v>82</v>
      </c>
      <c r="AY224" s="24" t="s">
        <v>165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24" t="s">
        <v>80</v>
      </c>
      <c r="BK224" s="204">
        <f>ROUND(I224*H224,2)</f>
        <v>0</v>
      </c>
      <c r="BL224" s="24" t="s">
        <v>270</v>
      </c>
      <c r="BM224" s="24" t="s">
        <v>446</v>
      </c>
    </row>
    <row r="225" spans="2:63" s="10" customFormat="1" ht="29.85" customHeight="1">
      <c r="B225" s="177"/>
      <c r="C225" s="178"/>
      <c r="D225" s="179" t="s">
        <v>71</v>
      </c>
      <c r="E225" s="191" t="s">
        <v>447</v>
      </c>
      <c r="F225" s="191" t="s">
        <v>448</v>
      </c>
      <c r="G225" s="178"/>
      <c r="H225" s="178"/>
      <c r="I225" s="181"/>
      <c r="J225" s="192">
        <f>BK225</f>
        <v>0</v>
      </c>
      <c r="K225" s="178"/>
      <c r="L225" s="183"/>
      <c r="M225" s="184"/>
      <c r="N225" s="185"/>
      <c r="O225" s="185"/>
      <c r="P225" s="186">
        <f>SUM(P226:P271)</f>
        <v>0</v>
      </c>
      <c r="Q225" s="185"/>
      <c r="R225" s="186">
        <f>SUM(R226:R271)</f>
        <v>4.497743699999999</v>
      </c>
      <c r="S225" s="185"/>
      <c r="T225" s="187">
        <f>SUM(T226:T271)</f>
        <v>0</v>
      </c>
      <c r="AR225" s="188" t="s">
        <v>82</v>
      </c>
      <c r="AT225" s="189" t="s">
        <v>71</v>
      </c>
      <c r="AU225" s="189" t="s">
        <v>80</v>
      </c>
      <c r="AY225" s="188" t="s">
        <v>165</v>
      </c>
      <c r="BK225" s="190">
        <f>SUM(BK226:BK271)</f>
        <v>0</v>
      </c>
    </row>
    <row r="226" spans="2:65" s="1" customFormat="1" ht="16.5" customHeight="1">
      <c r="B226" s="41"/>
      <c r="C226" s="193" t="s">
        <v>449</v>
      </c>
      <c r="D226" s="193" t="s">
        <v>168</v>
      </c>
      <c r="E226" s="194" t="s">
        <v>450</v>
      </c>
      <c r="F226" s="195" t="s">
        <v>451</v>
      </c>
      <c r="G226" s="196" t="s">
        <v>243</v>
      </c>
      <c r="H226" s="197">
        <v>63.94</v>
      </c>
      <c r="I226" s="198"/>
      <c r="J226" s="199">
        <f>ROUND(I226*H226,2)</f>
        <v>0</v>
      </c>
      <c r="K226" s="195" t="s">
        <v>172</v>
      </c>
      <c r="L226" s="61"/>
      <c r="M226" s="200" t="s">
        <v>21</v>
      </c>
      <c r="N226" s="201" t="s">
        <v>43</v>
      </c>
      <c r="O226" s="42"/>
      <c r="P226" s="202">
        <f>O226*H226</f>
        <v>0</v>
      </c>
      <c r="Q226" s="202">
        <v>0.00051</v>
      </c>
      <c r="R226" s="202">
        <f>Q226*H226</f>
        <v>0.032609400000000004</v>
      </c>
      <c r="S226" s="202">
        <v>0</v>
      </c>
      <c r="T226" s="203">
        <f>S226*H226</f>
        <v>0</v>
      </c>
      <c r="AR226" s="24" t="s">
        <v>270</v>
      </c>
      <c r="AT226" s="24" t="s">
        <v>168</v>
      </c>
      <c r="AU226" s="24" t="s">
        <v>82</v>
      </c>
      <c r="AY226" s="24" t="s">
        <v>165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24" t="s">
        <v>80</v>
      </c>
      <c r="BK226" s="204">
        <f>ROUND(I226*H226,2)</f>
        <v>0</v>
      </c>
      <c r="BL226" s="24" t="s">
        <v>270</v>
      </c>
      <c r="BM226" s="24" t="s">
        <v>452</v>
      </c>
    </row>
    <row r="227" spans="2:51" s="11" customFormat="1" ht="13.5">
      <c r="B227" s="205"/>
      <c r="C227" s="206"/>
      <c r="D227" s="207" t="s">
        <v>175</v>
      </c>
      <c r="E227" s="208" t="s">
        <v>21</v>
      </c>
      <c r="F227" s="209" t="s">
        <v>453</v>
      </c>
      <c r="G227" s="206"/>
      <c r="H227" s="208" t="s">
        <v>21</v>
      </c>
      <c r="I227" s="210"/>
      <c r="J227" s="206"/>
      <c r="K227" s="206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175</v>
      </c>
      <c r="AU227" s="215" t="s">
        <v>82</v>
      </c>
      <c r="AV227" s="11" t="s">
        <v>80</v>
      </c>
      <c r="AW227" s="11" t="s">
        <v>35</v>
      </c>
      <c r="AX227" s="11" t="s">
        <v>72</v>
      </c>
      <c r="AY227" s="215" t="s">
        <v>165</v>
      </c>
    </row>
    <row r="228" spans="2:51" s="12" customFormat="1" ht="13.5">
      <c r="B228" s="216"/>
      <c r="C228" s="217"/>
      <c r="D228" s="207" t="s">
        <v>175</v>
      </c>
      <c r="E228" s="218" t="s">
        <v>21</v>
      </c>
      <c r="F228" s="219" t="s">
        <v>454</v>
      </c>
      <c r="G228" s="217"/>
      <c r="H228" s="220">
        <v>5.78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175</v>
      </c>
      <c r="AU228" s="226" t="s">
        <v>82</v>
      </c>
      <c r="AV228" s="12" t="s">
        <v>82</v>
      </c>
      <c r="AW228" s="12" t="s">
        <v>35</v>
      </c>
      <c r="AX228" s="12" t="s">
        <v>72</v>
      </c>
      <c r="AY228" s="226" t="s">
        <v>165</v>
      </c>
    </row>
    <row r="229" spans="2:51" s="12" customFormat="1" ht="13.5">
      <c r="B229" s="216"/>
      <c r="C229" s="217"/>
      <c r="D229" s="207" t="s">
        <v>175</v>
      </c>
      <c r="E229" s="218" t="s">
        <v>21</v>
      </c>
      <c r="F229" s="219" t="s">
        <v>455</v>
      </c>
      <c r="G229" s="217"/>
      <c r="H229" s="220">
        <v>10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175</v>
      </c>
      <c r="AU229" s="226" t="s">
        <v>82</v>
      </c>
      <c r="AV229" s="12" t="s">
        <v>82</v>
      </c>
      <c r="AW229" s="12" t="s">
        <v>35</v>
      </c>
      <c r="AX229" s="12" t="s">
        <v>72</v>
      </c>
      <c r="AY229" s="226" t="s">
        <v>165</v>
      </c>
    </row>
    <row r="230" spans="2:51" s="12" customFormat="1" ht="13.5">
      <c r="B230" s="216"/>
      <c r="C230" s="217"/>
      <c r="D230" s="207" t="s">
        <v>175</v>
      </c>
      <c r="E230" s="218" t="s">
        <v>21</v>
      </c>
      <c r="F230" s="219" t="s">
        <v>456</v>
      </c>
      <c r="G230" s="217"/>
      <c r="H230" s="220">
        <v>9.1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175</v>
      </c>
      <c r="AU230" s="226" t="s">
        <v>82</v>
      </c>
      <c r="AV230" s="12" t="s">
        <v>82</v>
      </c>
      <c r="AW230" s="12" t="s">
        <v>35</v>
      </c>
      <c r="AX230" s="12" t="s">
        <v>72</v>
      </c>
      <c r="AY230" s="226" t="s">
        <v>165</v>
      </c>
    </row>
    <row r="231" spans="2:51" s="12" customFormat="1" ht="13.5">
      <c r="B231" s="216"/>
      <c r="C231" s="217"/>
      <c r="D231" s="207" t="s">
        <v>175</v>
      </c>
      <c r="E231" s="218" t="s">
        <v>21</v>
      </c>
      <c r="F231" s="219" t="s">
        <v>457</v>
      </c>
      <c r="G231" s="217"/>
      <c r="H231" s="220">
        <v>12.9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175</v>
      </c>
      <c r="AU231" s="226" t="s">
        <v>82</v>
      </c>
      <c r="AV231" s="12" t="s">
        <v>82</v>
      </c>
      <c r="AW231" s="12" t="s">
        <v>35</v>
      </c>
      <c r="AX231" s="12" t="s">
        <v>72</v>
      </c>
      <c r="AY231" s="226" t="s">
        <v>165</v>
      </c>
    </row>
    <row r="232" spans="2:51" s="14" customFormat="1" ht="13.5">
      <c r="B232" s="238"/>
      <c r="C232" s="239"/>
      <c r="D232" s="207" t="s">
        <v>175</v>
      </c>
      <c r="E232" s="240" t="s">
        <v>102</v>
      </c>
      <c r="F232" s="241" t="s">
        <v>218</v>
      </c>
      <c r="G232" s="239"/>
      <c r="H232" s="242">
        <v>37.78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AT232" s="248" t="s">
        <v>175</v>
      </c>
      <c r="AU232" s="248" t="s">
        <v>82</v>
      </c>
      <c r="AV232" s="14" t="s">
        <v>190</v>
      </c>
      <c r="AW232" s="14" t="s">
        <v>35</v>
      </c>
      <c r="AX232" s="14" t="s">
        <v>72</v>
      </c>
      <c r="AY232" s="248" t="s">
        <v>165</v>
      </c>
    </row>
    <row r="233" spans="2:51" s="11" customFormat="1" ht="13.5">
      <c r="B233" s="205"/>
      <c r="C233" s="206"/>
      <c r="D233" s="207" t="s">
        <v>175</v>
      </c>
      <c r="E233" s="208" t="s">
        <v>21</v>
      </c>
      <c r="F233" s="209" t="s">
        <v>458</v>
      </c>
      <c r="G233" s="206"/>
      <c r="H233" s="208" t="s">
        <v>21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175</v>
      </c>
      <c r="AU233" s="215" t="s">
        <v>82</v>
      </c>
      <c r="AV233" s="11" t="s">
        <v>80</v>
      </c>
      <c r="AW233" s="11" t="s">
        <v>35</v>
      </c>
      <c r="AX233" s="11" t="s">
        <v>72</v>
      </c>
      <c r="AY233" s="215" t="s">
        <v>165</v>
      </c>
    </row>
    <row r="234" spans="2:51" s="12" customFormat="1" ht="13.5">
      <c r="B234" s="216"/>
      <c r="C234" s="217"/>
      <c r="D234" s="207" t="s">
        <v>175</v>
      </c>
      <c r="E234" s="218" t="s">
        <v>21</v>
      </c>
      <c r="F234" s="219" t="s">
        <v>459</v>
      </c>
      <c r="G234" s="217"/>
      <c r="H234" s="220">
        <v>10.37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175</v>
      </c>
      <c r="AU234" s="226" t="s">
        <v>82</v>
      </c>
      <c r="AV234" s="12" t="s">
        <v>82</v>
      </c>
      <c r="AW234" s="12" t="s">
        <v>35</v>
      </c>
      <c r="AX234" s="12" t="s">
        <v>72</v>
      </c>
      <c r="AY234" s="226" t="s">
        <v>165</v>
      </c>
    </row>
    <row r="235" spans="2:51" s="12" customFormat="1" ht="13.5">
      <c r="B235" s="216"/>
      <c r="C235" s="217"/>
      <c r="D235" s="207" t="s">
        <v>175</v>
      </c>
      <c r="E235" s="218" t="s">
        <v>21</v>
      </c>
      <c r="F235" s="219" t="s">
        <v>460</v>
      </c>
      <c r="G235" s="217"/>
      <c r="H235" s="220">
        <v>9.44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175</v>
      </c>
      <c r="AU235" s="226" t="s">
        <v>82</v>
      </c>
      <c r="AV235" s="12" t="s">
        <v>82</v>
      </c>
      <c r="AW235" s="12" t="s">
        <v>35</v>
      </c>
      <c r="AX235" s="12" t="s">
        <v>72</v>
      </c>
      <c r="AY235" s="226" t="s">
        <v>165</v>
      </c>
    </row>
    <row r="236" spans="2:51" s="12" customFormat="1" ht="13.5">
      <c r="B236" s="216"/>
      <c r="C236" s="217"/>
      <c r="D236" s="207" t="s">
        <v>175</v>
      </c>
      <c r="E236" s="218" t="s">
        <v>21</v>
      </c>
      <c r="F236" s="219" t="s">
        <v>461</v>
      </c>
      <c r="G236" s="217"/>
      <c r="H236" s="220">
        <v>6.35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175</v>
      </c>
      <c r="AU236" s="226" t="s">
        <v>82</v>
      </c>
      <c r="AV236" s="12" t="s">
        <v>82</v>
      </c>
      <c r="AW236" s="12" t="s">
        <v>35</v>
      </c>
      <c r="AX236" s="12" t="s">
        <v>72</v>
      </c>
      <c r="AY236" s="226" t="s">
        <v>165</v>
      </c>
    </row>
    <row r="237" spans="2:51" s="14" customFormat="1" ht="13.5">
      <c r="B237" s="238"/>
      <c r="C237" s="239"/>
      <c r="D237" s="207" t="s">
        <v>175</v>
      </c>
      <c r="E237" s="240" t="s">
        <v>104</v>
      </c>
      <c r="F237" s="241" t="s">
        <v>218</v>
      </c>
      <c r="G237" s="239"/>
      <c r="H237" s="242">
        <v>26.16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AT237" s="248" t="s">
        <v>175</v>
      </c>
      <c r="AU237" s="248" t="s">
        <v>82</v>
      </c>
      <c r="AV237" s="14" t="s">
        <v>190</v>
      </c>
      <c r="AW237" s="14" t="s">
        <v>35</v>
      </c>
      <c r="AX237" s="14" t="s">
        <v>72</v>
      </c>
      <c r="AY237" s="248" t="s">
        <v>165</v>
      </c>
    </row>
    <row r="238" spans="2:51" s="13" customFormat="1" ht="13.5">
      <c r="B238" s="227"/>
      <c r="C238" s="228"/>
      <c r="D238" s="207" t="s">
        <v>175</v>
      </c>
      <c r="E238" s="229" t="s">
        <v>21</v>
      </c>
      <c r="F238" s="230" t="s">
        <v>184</v>
      </c>
      <c r="G238" s="228"/>
      <c r="H238" s="231">
        <v>63.94</v>
      </c>
      <c r="I238" s="232"/>
      <c r="J238" s="228"/>
      <c r="K238" s="228"/>
      <c r="L238" s="233"/>
      <c r="M238" s="234"/>
      <c r="N238" s="235"/>
      <c r="O238" s="235"/>
      <c r="P238" s="235"/>
      <c r="Q238" s="235"/>
      <c r="R238" s="235"/>
      <c r="S238" s="235"/>
      <c r="T238" s="236"/>
      <c r="AT238" s="237" t="s">
        <v>175</v>
      </c>
      <c r="AU238" s="237" t="s">
        <v>82</v>
      </c>
      <c r="AV238" s="13" t="s">
        <v>173</v>
      </c>
      <c r="AW238" s="13" t="s">
        <v>35</v>
      </c>
      <c r="AX238" s="13" t="s">
        <v>80</v>
      </c>
      <c r="AY238" s="237" t="s">
        <v>165</v>
      </c>
    </row>
    <row r="239" spans="2:65" s="1" customFormat="1" ht="16.5" customHeight="1">
      <c r="B239" s="41"/>
      <c r="C239" s="250" t="s">
        <v>462</v>
      </c>
      <c r="D239" s="250" t="s">
        <v>430</v>
      </c>
      <c r="E239" s="251" t="s">
        <v>463</v>
      </c>
      <c r="F239" s="252" t="s">
        <v>464</v>
      </c>
      <c r="G239" s="253" t="s">
        <v>243</v>
      </c>
      <c r="H239" s="254">
        <v>45.336</v>
      </c>
      <c r="I239" s="255"/>
      <c r="J239" s="256">
        <f>ROUND(I239*H239,2)</f>
        <v>0</v>
      </c>
      <c r="K239" s="252" t="s">
        <v>21</v>
      </c>
      <c r="L239" s="257"/>
      <c r="M239" s="258" t="s">
        <v>21</v>
      </c>
      <c r="N239" s="259" t="s">
        <v>43</v>
      </c>
      <c r="O239" s="42"/>
      <c r="P239" s="202">
        <f>O239*H239</f>
        <v>0</v>
      </c>
      <c r="Q239" s="202">
        <v>0</v>
      </c>
      <c r="R239" s="202">
        <f>Q239*H239</f>
        <v>0</v>
      </c>
      <c r="S239" s="202">
        <v>0</v>
      </c>
      <c r="T239" s="203">
        <f>S239*H239</f>
        <v>0</v>
      </c>
      <c r="AR239" s="24" t="s">
        <v>348</v>
      </c>
      <c r="AT239" s="24" t="s">
        <v>430</v>
      </c>
      <c r="AU239" s="24" t="s">
        <v>82</v>
      </c>
      <c r="AY239" s="24" t="s">
        <v>165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24" t="s">
        <v>80</v>
      </c>
      <c r="BK239" s="204">
        <f>ROUND(I239*H239,2)</f>
        <v>0</v>
      </c>
      <c r="BL239" s="24" t="s">
        <v>270</v>
      </c>
      <c r="BM239" s="24" t="s">
        <v>465</v>
      </c>
    </row>
    <row r="240" spans="2:51" s="12" customFormat="1" ht="13.5">
      <c r="B240" s="216"/>
      <c r="C240" s="217"/>
      <c r="D240" s="207" t="s">
        <v>175</v>
      </c>
      <c r="E240" s="218" t="s">
        <v>21</v>
      </c>
      <c r="F240" s="219" t="s">
        <v>466</v>
      </c>
      <c r="G240" s="217"/>
      <c r="H240" s="220">
        <v>45.336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175</v>
      </c>
      <c r="AU240" s="226" t="s">
        <v>82</v>
      </c>
      <c r="AV240" s="12" t="s">
        <v>82</v>
      </c>
      <c r="AW240" s="12" t="s">
        <v>35</v>
      </c>
      <c r="AX240" s="12" t="s">
        <v>80</v>
      </c>
      <c r="AY240" s="226" t="s">
        <v>165</v>
      </c>
    </row>
    <row r="241" spans="2:65" s="1" customFormat="1" ht="16.5" customHeight="1">
      <c r="B241" s="41"/>
      <c r="C241" s="250" t="s">
        <v>467</v>
      </c>
      <c r="D241" s="250" t="s">
        <v>430</v>
      </c>
      <c r="E241" s="251" t="s">
        <v>468</v>
      </c>
      <c r="F241" s="252" t="s">
        <v>469</v>
      </c>
      <c r="G241" s="253" t="s">
        <v>243</v>
      </c>
      <c r="H241" s="254">
        <v>31.392</v>
      </c>
      <c r="I241" s="255"/>
      <c r="J241" s="256">
        <f>ROUND(I241*H241,2)</f>
        <v>0</v>
      </c>
      <c r="K241" s="252" t="s">
        <v>21</v>
      </c>
      <c r="L241" s="257"/>
      <c r="M241" s="258" t="s">
        <v>21</v>
      </c>
      <c r="N241" s="259" t="s">
        <v>43</v>
      </c>
      <c r="O241" s="42"/>
      <c r="P241" s="202">
        <f>O241*H241</f>
        <v>0</v>
      </c>
      <c r="Q241" s="202">
        <v>0</v>
      </c>
      <c r="R241" s="202">
        <f>Q241*H241</f>
        <v>0</v>
      </c>
      <c r="S241" s="202">
        <v>0</v>
      </c>
      <c r="T241" s="203">
        <f>S241*H241</f>
        <v>0</v>
      </c>
      <c r="AR241" s="24" t="s">
        <v>348</v>
      </c>
      <c r="AT241" s="24" t="s">
        <v>430</v>
      </c>
      <c r="AU241" s="24" t="s">
        <v>82</v>
      </c>
      <c r="AY241" s="24" t="s">
        <v>165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24" t="s">
        <v>80</v>
      </c>
      <c r="BK241" s="204">
        <f>ROUND(I241*H241,2)</f>
        <v>0</v>
      </c>
      <c r="BL241" s="24" t="s">
        <v>270</v>
      </c>
      <c r="BM241" s="24" t="s">
        <v>470</v>
      </c>
    </row>
    <row r="242" spans="2:51" s="12" customFormat="1" ht="13.5">
      <c r="B242" s="216"/>
      <c r="C242" s="217"/>
      <c r="D242" s="207" t="s">
        <v>175</v>
      </c>
      <c r="E242" s="218" t="s">
        <v>21</v>
      </c>
      <c r="F242" s="219" t="s">
        <v>471</v>
      </c>
      <c r="G242" s="217"/>
      <c r="H242" s="220">
        <v>31.392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175</v>
      </c>
      <c r="AU242" s="226" t="s">
        <v>82</v>
      </c>
      <c r="AV242" s="12" t="s">
        <v>82</v>
      </c>
      <c r="AW242" s="12" t="s">
        <v>35</v>
      </c>
      <c r="AX242" s="12" t="s">
        <v>80</v>
      </c>
      <c r="AY242" s="226" t="s">
        <v>165</v>
      </c>
    </row>
    <row r="243" spans="2:65" s="1" customFormat="1" ht="25.5" customHeight="1">
      <c r="B243" s="41"/>
      <c r="C243" s="193" t="s">
        <v>472</v>
      </c>
      <c r="D243" s="193" t="s">
        <v>168</v>
      </c>
      <c r="E243" s="194" t="s">
        <v>473</v>
      </c>
      <c r="F243" s="195" t="s">
        <v>474</v>
      </c>
      <c r="G243" s="196" t="s">
        <v>243</v>
      </c>
      <c r="H243" s="197">
        <v>33.6</v>
      </c>
      <c r="I243" s="198"/>
      <c r="J243" s="199">
        <f>ROUND(I243*H243,2)</f>
        <v>0</v>
      </c>
      <c r="K243" s="195" t="s">
        <v>172</v>
      </c>
      <c r="L243" s="61"/>
      <c r="M243" s="200" t="s">
        <v>21</v>
      </c>
      <c r="N243" s="201" t="s">
        <v>43</v>
      </c>
      <c r="O243" s="42"/>
      <c r="P243" s="202">
        <f>O243*H243</f>
        <v>0</v>
      </c>
      <c r="Q243" s="202">
        <v>0.00043</v>
      </c>
      <c r="R243" s="202">
        <f>Q243*H243</f>
        <v>0.014448</v>
      </c>
      <c r="S243" s="202">
        <v>0</v>
      </c>
      <c r="T243" s="203">
        <f>S243*H243</f>
        <v>0</v>
      </c>
      <c r="AR243" s="24" t="s">
        <v>270</v>
      </c>
      <c r="AT243" s="24" t="s">
        <v>168</v>
      </c>
      <c r="AU243" s="24" t="s">
        <v>82</v>
      </c>
      <c r="AY243" s="24" t="s">
        <v>165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24" t="s">
        <v>80</v>
      </c>
      <c r="BK243" s="204">
        <f>ROUND(I243*H243,2)</f>
        <v>0</v>
      </c>
      <c r="BL243" s="24" t="s">
        <v>270</v>
      </c>
      <c r="BM243" s="24" t="s">
        <v>475</v>
      </c>
    </row>
    <row r="244" spans="2:51" s="12" customFormat="1" ht="13.5">
      <c r="B244" s="216"/>
      <c r="C244" s="217"/>
      <c r="D244" s="207" t="s">
        <v>175</v>
      </c>
      <c r="E244" s="218" t="s">
        <v>21</v>
      </c>
      <c r="F244" s="219" t="s">
        <v>476</v>
      </c>
      <c r="G244" s="217"/>
      <c r="H244" s="220">
        <v>33.6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175</v>
      </c>
      <c r="AU244" s="226" t="s">
        <v>82</v>
      </c>
      <c r="AV244" s="12" t="s">
        <v>82</v>
      </c>
      <c r="AW244" s="12" t="s">
        <v>35</v>
      </c>
      <c r="AX244" s="12" t="s">
        <v>80</v>
      </c>
      <c r="AY244" s="226" t="s">
        <v>165</v>
      </c>
    </row>
    <row r="245" spans="2:65" s="1" customFormat="1" ht="16.5" customHeight="1">
      <c r="B245" s="41"/>
      <c r="C245" s="250" t="s">
        <v>477</v>
      </c>
      <c r="D245" s="250" t="s">
        <v>430</v>
      </c>
      <c r="E245" s="251" t="s">
        <v>478</v>
      </c>
      <c r="F245" s="252" t="s">
        <v>479</v>
      </c>
      <c r="G245" s="253" t="s">
        <v>243</v>
      </c>
      <c r="H245" s="254">
        <v>40.32</v>
      </c>
      <c r="I245" s="255"/>
      <c r="J245" s="256">
        <f>ROUND(I245*H245,2)</f>
        <v>0</v>
      </c>
      <c r="K245" s="252" t="s">
        <v>21</v>
      </c>
      <c r="L245" s="257"/>
      <c r="M245" s="258" t="s">
        <v>21</v>
      </c>
      <c r="N245" s="259" t="s">
        <v>43</v>
      </c>
      <c r="O245" s="42"/>
      <c r="P245" s="202">
        <f>O245*H245</f>
        <v>0</v>
      </c>
      <c r="Q245" s="202">
        <v>0</v>
      </c>
      <c r="R245" s="202">
        <f>Q245*H245</f>
        <v>0</v>
      </c>
      <c r="S245" s="202">
        <v>0</v>
      </c>
      <c r="T245" s="203">
        <f>S245*H245</f>
        <v>0</v>
      </c>
      <c r="AR245" s="24" t="s">
        <v>348</v>
      </c>
      <c r="AT245" s="24" t="s">
        <v>430</v>
      </c>
      <c r="AU245" s="24" t="s">
        <v>82</v>
      </c>
      <c r="AY245" s="24" t="s">
        <v>165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24" t="s">
        <v>80</v>
      </c>
      <c r="BK245" s="204">
        <f>ROUND(I245*H245,2)</f>
        <v>0</v>
      </c>
      <c r="BL245" s="24" t="s">
        <v>270</v>
      </c>
      <c r="BM245" s="24" t="s">
        <v>480</v>
      </c>
    </row>
    <row r="246" spans="2:51" s="12" customFormat="1" ht="13.5">
      <c r="B246" s="216"/>
      <c r="C246" s="217"/>
      <c r="D246" s="207" t="s">
        <v>175</v>
      </c>
      <c r="E246" s="218" t="s">
        <v>21</v>
      </c>
      <c r="F246" s="219" t="s">
        <v>481</v>
      </c>
      <c r="G246" s="217"/>
      <c r="H246" s="220">
        <v>40.32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175</v>
      </c>
      <c r="AU246" s="226" t="s">
        <v>82</v>
      </c>
      <c r="AV246" s="12" t="s">
        <v>82</v>
      </c>
      <c r="AW246" s="12" t="s">
        <v>35</v>
      </c>
      <c r="AX246" s="12" t="s">
        <v>80</v>
      </c>
      <c r="AY246" s="226" t="s">
        <v>165</v>
      </c>
    </row>
    <row r="247" spans="2:65" s="1" customFormat="1" ht="25.5" customHeight="1">
      <c r="B247" s="41"/>
      <c r="C247" s="193" t="s">
        <v>482</v>
      </c>
      <c r="D247" s="193" t="s">
        <v>168</v>
      </c>
      <c r="E247" s="194" t="s">
        <v>483</v>
      </c>
      <c r="F247" s="195" t="s">
        <v>484</v>
      </c>
      <c r="G247" s="196" t="s">
        <v>171</v>
      </c>
      <c r="H247" s="197">
        <v>86.22</v>
      </c>
      <c r="I247" s="198"/>
      <c r="J247" s="199">
        <f>ROUND(I247*H247,2)</f>
        <v>0</v>
      </c>
      <c r="K247" s="195" t="s">
        <v>172</v>
      </c>
      <c r="L247" s="61"/>
      <c r="M247" s="200" t="s">
        <v>21</v>
      </c>
      <c r="N247" s="201" t="s">
        <v>43</v>
      </c>
      <c r="O247" s="42"/>
      <c r="P247" s="202">
        <f>O247*H247</f>
        <v>0</v>
      </c>
      <c r="Q247" s="202">
        <v>0.00367</v>
      </c>
      <c r="R247" s="202">
        <f>Q247*H247</f>
        <v>0.3164274</v>
      </c>
      <c r="S247" s="202">
        <v>0</v>
      </c>
      <c r="T247" s="203">
        <f>S247*H247</f>
        <v>0</v>
      </c>
      <c r="AR247" s="24" t="s">
        <v>270</v>
      </c>
      <c r="AT247" s="24" t="s">
        <v>168</v>
      </c>
      <c r="AU247" s="24" t="s">
        <v>82</v>
      </c>
      <c r="AY247" s="24" t="s">
        <v>165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24" t="s">
        <v>80</v>
      </c>
      <c r="BK247" s="204">
        <f>ROUND(I247*H247,2)</f>
        <v>0</v>
      </c>
      <c r="BL247" s="24" t="s">
        <v>270</v>
      </c>
      <c r="BM247" s="24" t="s">
        <v>485</v>
      </c>
    </row>
    <row r="248" spans="2:51" s="11" customFormat="1" ht="13.5">
      <c r="B248" s="205"/>
      <c r="C248" s="206"/>
      <c r="D248" s="207" t="s">
        <v>175</v>
      </c>
      <c r="E248" s="208" t="s">
        <v>21</v>
      </c>
      <c r="F248" s="209" t="s">
        <v>453</v>
      </c>
      <c r="G248" s="206"/>
      <c r="H248" s="208" t="s">
        <v>21</v>
      </c>
      <c r="I248" s="210"/>
      <c r="J248" s="206"/>
      <c r="K248" s="206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175</v>
      </c>
      <c r="AU248" s="215" t="s">
        <v>82</v>
      </c>
      <c r="AV248" s="11" t="s">
        <v>80</v>
      </c>
      <c r="AW248" s="11" t="s">
        <v>35</v>
      </c>
      <c r="AX248" s="11" t="s">
        <v>72</v>
      </c>
      <c r="AY248" s="215" t="s">
        <v>165</v>
      </c>
    </row>
    <row r="249" spans="2:51" s="12" customFormat="1" ht="13.5">
      <c r="B249" s="216"/>
      <c r="C249" s="217"/>
      <c r="D249" s="207" t="s">
        <v>175</v>
      </c>
      <c r="E249" s="218" t="s">
        <v>21</v>
      </c>
      <c r="F249" s="219" t="s">
        <v>486</v>
      </c>
      <c r="G249" s="217"/>
      <c r="H249" s="220">
        <v>28.713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175</v>
      </c>
      <c r="AU249" s="226" t="s">
        <v>82</v>
      </c>
      <c r="AV249" s="12" t="s">
        <v>82</v>
      </c>
      <c r="AW249" s="12" t="s">
        <v>35</v>
      </c>
      <c r="AX249" s="12" t="s">
        <v>72</v>
      </c>
      <c r="AY249" s="226" t="s">
        <v>165</v>
      </c>
    </row>
    <row r="250" spans="2:51" s="12" customFormat="1" ht="13.5">
      <c r="B250" s="216"/>
      <c r="C250" s="217"/>
      <c r="D250" s="207" t="s">
        <v>175</v>
      </c>
      <c r="E250" s="218" t="s">
        <v>21</v>
      </c>
      <c r="F250" s="219" t="s">
        <v>487</v>
      </c>
      <c r="G250" s="217"/>
      <c r="H250" s="220">
        <v>23.644</v>
      </c>
      <c r="I250" s="221"/>
      <c r="J250" s="217"/>
      <c r="K250" s="217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175</v>
      </c>
      <c r="AU250" s="226" t="s">
        <v>82</v>
      </c>
      <c r="AV250" s="12" t="s">
        <v>82</v>
      </c>
      <c r="AW250" s="12" t="s">
        <v>35</v>
      </c>
      <c r="AX250" s="12" t="s">
        <v>72</v>
      </c>
      <c r="AY250" s="226" t="s">
        <v>165</v>
      </c>
    </row>
    <row r="251" spans="2:51" s="11" customFormat="1" ht="13.5">
      <c r="B251" s="205"/>
      <c r="C251" s="206"/>
      <c r="D251" s="207" t="s">
        <v>175</v>
      </c>
      <c r="E251" s="208" t="s">
        <v>21</v>
      </c>
      <c r="F251" s="209" t="s">
        <v>488</v>
      </c>
      <c r="G251" s="206"/>
      <c r="H251" s="208" t="s">
        <v>21</v>
      </c>
      <c r="I251" s="210"/>
      <c r="J251" s="206"/>
      <c r="K251" s="206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175</v>
      </c>
      <c r="AU251" s="215" t="s">
        <v>82</v>
      </c>
      <c r="AV251" s="11" t="s">
        <v>80</v>
      </c>
      <c r="AW251" s="11" t="s">
        <v>35</v>
      </c>
      <c r="AX251" s="11" t="s">
        <v>72</v>
      </c>
      <c r="AY251" s="215" t="s">
        <v>165</v>
      </c>
    </row>
    <row r="252" spans="2:51" s="12" customFormat="1" ht="13.5">
      <c r="B252" s="216"/>
      <c r="C252" s="217"/>
      <c r="D252" s="207" t="s">
        <v>175</v>
      </c>
      <c r="E252" s="218" t="s">
        <v>21</v>
      </c>
      <c r="F252" s="219" t="s">
        <v>489</v>
      </c>
      <c r="G252" s="217"/>
      <c r="H252" s="220">
        <v>33.863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175</v>
      </c>
      <c r="AU252" s="226" t="s">
        <v>82</v>
      </c>
      <c r="AV252" s="12" t="s">
        <v>82</v>
      </c>
      <c r="AW252" s="12" t="s">
        <v>35</v>
      </c>
      <c r="AX252" s="12" t="s">
        <v>72</v>
      </c>
      <c r="AY252" s="226" t="s">
        <v>165</v>
      </c>
    </row>
    <row r="253" spans="2:51" s="14" customFormat="1" ht="13.5">
      <c r="B253" s="238"/>
      <c r="C253" s="239"/>
      <c r="D253" s="207" t="s">
        <v>175</v>
      </c>
      <c r="E253" s="240" t="s">
        <v>97</v>
      </c>
      <c r="F253" s="241" t="s">
        <v>218</v>
      </c>
      <c r="G253" s="239"/>
      <c r="H253" s="242">
        <v>86.22</v>
      </c>
      <c r="I253" s="243"/>
      <c r="J253" s="239"/>
      <c r="K253" s="239"/>
      <c r="L253" s="244"/>
      <c r="M253" s="245"/>
      <c r="N253" s="246"/>
      <c r="O253" s="246"/>
      <c r="P253" s="246"/>
      <c r="Q253" s="246"/>
      <c r="R253" s="246"/>
      <c r="S253" s="246"/>
      <c r="T253" s="247"/>
      <c r="AT253" s="248" t="s">
        <v>175</v>
      </c>
      <c r="AU253" s="248" t="s">
        <v>82</v>
      </c>
      <c r="AV253" s="14" t="s">
        <v>190</v>
      </c>
      <c r="AW253" s="14" t="s">
        <v>35</v>
      </c>
      <c r="AX253" s="14" t="s">
        <v>72</v>
      </c>
      <c r="AY253" s="248" t="s">
        <v>165</v>
      </c>
    </row>
    <row r="254" spans="2:51" s="13" customFormat="1" ht="13.5">
      <c r="B254" s="227"/>
      <c r="C254" s="228"/>
      <c r="D254" s="207" t="s">
        <v>175</v>
      </c>
      <c r="E254" s="229" t="s">
        <v>21</v>
      </c>
      <c r="F254" s="230" t="s">
        <v>184</v>
      </c>
      <c r="G254" s="228"/>
      <c r="H254" s="231">
        <v>86.22</v>
      </c>
      <c r="I254" s="232"/>
      <c r="J254" s="228"/>
      <c r="K254" s="228"/>
      <c r="L254" s="233"/>
      <c r="M254" s="234"/>
      <c r="N254" s="235"/>
      <c r="O254" s="235"/>
      <c r="P254" s="235"/>
      <c r="Q254" s="235"/>
      <c r="R254" s="235"/>
      <c r="S254" s="235"/>
      <c r="T254" s="236"/>
      <c r="AT254" s="237" t="s">
        <v>175</v>
      </c>
      <c r="AU254" s="237" t="s">
        <v>82</v>
      </c>
      <c r="AV254" s="13" t="s">
        <v>173</v>
      </c>
      <c r="AW254" s="13" t="s">
        <v>35</v>
      </c>
      <c r="AX254" s="13" t="s">
        <v>80</v>
      </c>
      <c r="AY254" s="237" t="s">
        <v>165</v>
      </c>
    </row>
    <row r="255" spans="2:65" s="1" customFormat="1" ht="16.5" customHeight="1">
      <c r="B255" s="41"/>
      <c r="C255" s="250" t="s">
        <v>490</v>
      </c>
      <c r="D255" s="250" t="s">
        <v>430</v>
      </c>
      <c r="E255" s="251" t="s">
        <v>491</v>
      </c>
      <c r="F255" s="252" t="s">
        <v>492</v>
      </c>
      <c r="G255" s="253" t="s">
        <v>171</v>
      </c>
      <c r="H255" s="254">
        <v>94.842</v>
      </c>
      <c r="I255" s="255"/>
      <c r="J255" s="256">
        <f>ROUND(I255*H255,2)</f>
        <v>0</v>
      </c>
      <c r="K255" s="252" t="s">
        <v>21</v>
      </c>
      <c r="L255" s="257"/>
      <c r="M255" s="258" t="s">
        <v>21</v>
      </c>
      <c r="N255" s="259" t="s">
        <v>43</v>
      </c>
      <c r="O255" s="42"/>
      <c r="P255" s="202">
        <f>O255*H255</f>
        <v>0</v>
      </c>
      <c r="Q255" s="202">
        <v>0.0192</v>
      </c>
      <c r="R255" s="202">
        <f>Q255*H255</f>
        <v>1.8209663999999999</v>
      </c>
      <c r="S255" s="202">
        <v>0</v>
      </c>
      <c r="T255" s="203">
        <f>S255*H255</f>
        <v>0</v>
      </c>
      <c r="AR255" s="24" t="s">
        <v>348</v>
      </c>
      <c r="AT255" s="24" t="s">
        <v>430</v>
      </c>
      <c r="AU255" s="24" t="s">
        <v>82</v>
      </c>
      <c r="AY255" s="24" t="s">
        <v>165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24" t="s">
        <v>80</v>
      </c>
      <c r="BK255" s="204">
        <f>ROUND(I255*H255,2)</f>
        <v>0</v>
      </c>
      <c r="BL255" s="24" t="s">
        <v>270</v>
      </c>
      <c r="BM255" s="24" t="s">
        <v>493</v>
      </c>
    </row>
    <row r="256" spans="2:51" s="12" customFormat="1" ht="13.5">
      <c r="B256" s="216"/>
      <c r="C256" s="217"/>
      <c r="D256" s="207" t="s">
        <v>175</v>
      </c>
      <c r="E256" s="218" t="s">
        <v>21</v>
      </c>
      <c r="F256" s="219" t="s">
        <v>494</v>
      </c>
      <c r="G256" s="217"/>
      <c r="H256" s="220">
        <v>94.842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175</v>
      </c>
      <c r="AU256" s="226" t="s">
        <v>82</v>
      </c>
      <c r="AV256" s="12" t="s">
        <v>82</v>
      </c>
      <c r="AW256" s="12" t="s">
        <v>35</v>
      </c>
      <c r="AX256" s="12" t="s">
        <v>80</v>
      </c>
      <c r="AY256" s="226" t="s">
        <v>165</v>
      </c>
    </row>
    <row r="257" spans="2:65" s="1" customFormat="1" ht="25.5" customHeight="1">
      <c r="B257" s="41"/>
      <c r="C257" s="193" t="s">
        <v>495</v>
      </c>
      <c r="D257" s="193" t="s">
        <v>168</v>
      </c>
      <c r="E257" s="194" t="s">
        <v>496</v>
      </c>
      <c r="F257" s="195" t="s">
        <v>497</v>
      </c>
      <c r="G257" s="196" t="s">
        <v>171</v>
      </c>
      <c r="H257" s="197">
        <v>65.78</v>
      </c>
      <c r="I257" s="198"/>
      <c r="J257" s="199">
        <f>ROUND(I257*H257,2)</f>
        <v>0</v>
      </c>
      <c r="K257" s="195" t="s">
        <v>172</v>
      </c>
      <c r="L257" s="61"/>
      <c r="M257" s="200" t="s">
        <v>21</v>
      </c>
      <c r="N257" s="201" t="s">
        <v>43</v>
      </c>
      <c r="O257" s="42"/>
      <c r="P257" s="202">
        <f>O257*H257</f>
        <v>0</v>
      </c>
      <c r="Q257" s="202">
        <v>0.009</v>
      </c>
      <c r="R257" s="202">
        <f>Q257*H257</f>
        <v>0.59202</v>
      </c>
      <c r="S257" s="202">
        <v>0</v>
      </c>
      <c r="T257" s="203">
        <f>S257*H257</f>
        <v>0</v>
      </c>
      <c r="AR257" s="24" t="s">
        <v>270</v>
      </c>
      <c r="AT257" s="24" t="s">
        <v>168</v>
      </c>
      <c r="AU257" s="24" t="s">
        <v>82</v>
      </c>
      <c r="AY257" s="24" t="s">
        <v>165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24" t="s">
        <v>80</v>
      </c>
      <c r="BK257" s="204">
        <f>ROUND(I257*H257,2)</f>
        <v>0</v>
      </c>
      <c r="BL257" s="24" t="s">
        <v>270</v>
      </c>
      <c r="BM257" s="24" t="s">
        <v>498</v>
      </c>
    </row>
    <row r="258" spans="2:51" s="12" customFormat="1" ht="13.5">
      <c r="B258" s="216"/>
      <c r="C258" s="217"/>
      <c r="D258" s="207" t="s">
        <v>175</v>
      </c>
      <c r="E258" s="218" t="s">
        <v>21</v>
      </c>
      <c r="F258" s="219" t="s">
        <v>177</v>
      </c>
      <c r="G258" s="217"/>
      <c r="H258" s="220">
        <v>33.895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175</v>
      </c>
      <c r="AU258" s="226" t="s">
        <v>82</v>
      </c>
      <c r="AV258" s="12" t="s">
        <v>82</v>
      </c>
      <c r="AW258" s="12" t="s">
        <v>35</v>
      </c>
      <c r="AX258" s="12" t="s">
        <v>72</v>
      </c>
      <c r="AY258" s="226" t="s">
        <v>165</v>
      </c>
    </row>
    <row r="259" spans="2:51" s="12" customFormat="1" ht="13.5">
      <c r="B259" s="216"/>
      <c r="C259" s="217"/>
      <c r="D259" s="207" t="s">
        <v>175</v>
      </c>
      <c r="E259" s="218" t="s">
        <v>21</v>
      </c>
      <c r="F259" s="219" t="s">
        <v>499</v>
      </c>
      <c r="G259" s="217"/>
      <c r="H259" s="220">
        <v>27.143</v>
      </c>
      <c r="I259" s="221"/>
      <c r="J259" s="217"/>
      <c r="K259" s="217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175</v>
      </c>
      <c r="AU259" s="226" t="s">
        <v>82</v>
      </c>
      <c r="AV259" s="12" t="s">
        <v>82</v>
      </c>
      <c r="AW259" s="12" t="s">
        <v>35</v>
      </c>
      <c r="AX259" s="12" t="s">
        <v>72</v>
      </c>
      <c r="AY259" s="226" t="s">
        <v>165</v>
      </c>
    </row>
    <row r="260" spans="2:51" s="12" customFormat="1" ht="13.5">
      <c r="B260" s="216"/>
      <c r="C260" s="217"/>
      <c r="D260" s="207" t="s">
        <v>175</v>
      </c>
      <c r="E260" s="218" t="s">
        <v>21</v>
      </c>
      <c r="F260" s="219" t="s">
        <v>182</v>
      </c>
      <c r="G260" s="217"/>
      <c r="H260" s="220">
        <v>4.742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175</v>
      </c>
      <c r="AU260" s="226" t="s">
        <v>82</v>
      </c>
      <c r="AV260" s="12" t="s">
        <v>82</v>
      </c>
      <c r="AW260" s="12" t="s">
        <v>35</v>
      </c>
      <c r="AX260" s="12" t="s">
        <v>72</v>
      </c>
      <c r="AY260" s="226" t="s">
        <v>165</v>
      </c>
    </row>
    <row r="261" spans="2:51" s="14" customFormat="1" ht="13.5">
      <c r="B261" s="238"/>
      <c r="C261" s="239"/>
      <c r="D261" s="207" t="s">
        <v>175</v>
      </c>
      <c r="E261" s="240" t="s">
        <v>21</v>
      </c>
      <c r="F261" s="241" t="s">
        <v>218</v>
      </c>
      <c r="G261" s="239"/>
      <c r="H261" s="242">
        <v>65.78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AT261" s="248" t="s">
        <v>175</v>
      </c>
      <c r="AU261" s="248" t="s">
        <v>82</v>
      </c>
      <c r="AV261" s="14" t="s">
        <v>190</v>
      </c>
      <c r="AW261" s="14" t="s">
        <v>35</v>
      </c>
      <c r="AX261" s="14" t="s">
        <v>72</v>
      </c>
      <c r="AY261" s="248" t="s">
        <v>165</v>
      </c>
    </row>
    <row r="262" spans="2:51" s="13" customFormat="1" ht="13.5">
      <c r="B262" s="227"/>
      <c r="C262" s="228"/>
      <c r="D262" s="207" t="s">
        <v>175</v>
      </c>
      <c r="E262" s="229" t="s">
        <v>21</v>
      </c>
      <c r="F262" s="230" t="s">
        <v>184</v>
      </c>
      <c r="G262" s="228"/>
      <c r="H262" s="231">
        <v>65.78</v>
      </c>
      <c r="I262" s="232"/>
      <c r="J262" s="228"/>
      <c r="K262" s="228"/>
      <c r="L262" s="233"/>
      <c r="M262" s="234"/>
      <c r="N262" s="235"/>
      <c r="O262" s="235"/>
      <c r="P262" s="235"/>
      <c r="Q262" s="235"/>
      <c r="R262" s="235"/>
      <c r="S262" s="235"/>
      <c r="T262" s="236"/>
      <c r="AT262" s="237" t="s">
        <v>175</v>
      </c>
      <c r="AU262" s="237" t="s">
        <v>82</v>
      </c>
      <c r="AV262" s="13" t="s">
        <v>173</v>
      </c>
      <c r="AW262" s="13" t="s">
        <v>35</v>
      </c>
      <c r="AX262" s="13" t="s">
        <v>80</v>
      </c>
      <c r="AY262" s="237" t="s">
        <v>165</v>
      </c>
    </row>
    <row r="263" spans="2:65" s="1" customFormat="1" ht="25.5" customHeight="1">
      <c r="B263" s="41"/>
      <c r="C263" s="250" t="s">
        <v>500</v>
      </c>
      <c r="D263" s="250" t="s">
        <v>430</v>
      </c>
      <c r="E263" s="251" t="s">
        <v>501</v>
      </c>
      <c r="F263" s="252" t="s">
        <v>502</v>
      </c>
      <c r="G263" s="253" t="s">
        <v>171</v>
      </c>
      <c r="H263" s="254">
        <v>75.647</v>
      </c>
      <c r="I263" s="255"/>
      <c r="J263" s="256">
        <f>ROUND(I263*H263,2)</f>
        <v>0</v>
      </c>
      <c r="K263" s="252" t="s">
        <v>21</v>
      </c>
      <c r="L263" s="257"/>
      <c r="M263" s="258" t="s">
        <v>21</v>
      </c>
      <c r="N263" s="259" t="s">
        <v>43</v>
      </c>
      <c r="O263" s="42"/>
      <c r="P263" s="202">
        <f>O263*H263</f>
        <v>0</v>
      </c>
      <c r="Q263" s="202">
        <v>0.0227</v>
      </c>
      <c r="R263" s="202">
        <f>Q263*H263</f>
        <v>1.7171869000000002</v>
      </c>
      <c r="S263" s="202">
        <v>0</v>
      </c>
      <c r="T263" s="203">
        <f>S263*H263</f>
        <v>0</v>
      </c>
      <c r="AR263" s="24" t="s">
        <v>348</v>
      </c>
      <c r="AT263" s="24" t="s">
        <v>430</v>
      </c>
      <c r="AU263" s="24" t="s">
        <v>82</v>
      </c>
      <c r="AY263" s="24" t="s">
        <v>165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24" t="s">
        <v>80</v>
      </c>
      <c r="BK263" s="204">
        <f>ROUND(I263*H263,2)</f>
        <v>0</v>
      </c>
      <c r="BL263" s="24" t="s">
        <v>270</v>
      </c>
      <c r="BM263" s="24" t="s">
        <v>503</v>
      </c>
    </row>
    <row r="264" spans="2:51" s="12" customFormat="1" ht="13.5">
      <c r="B264" s="216"/>
      <c r="C264" s="217"/>
      <c r="D264" s="207" t="s">
        <v>175</v>
      </c>
      <c r="E264" s="218" t="s">
        <v>21</v>
      </c>
      <c r="F264" s="219" t="s">
        <v>504</v>
      </c>
      <c r="G264" s="217"/>
      <c r="H264" s="220">
        <v>75.647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175</v>
      </c>
      <c r="AU264" s="226" t="s">
        <v>82</v>
      </c>
      <c r="AV264" s="12" t="s">
        <v>82</v>
      </c>
      <c r="AW264" s="12" t="s">
        <v>35</v>
      </c>
      <c r="AX264" s="12" t="s">
        <v>80</v>
      </c>
      <c r="AY264" s="226" t="s">
        <v>165</v>
      </c>
    </row>
    <row r="265" spans="2:65" s="1" customFormat="1" ht="25.5" customHeight="1">
      <c r="B265" s="41"/>
      <c r="C265" s="193" t="s">
        <v>505</v>
      </c>
      <c r="D265" s="193" t="s">
        <v>168</v>
      </c>
      <c r="E265" s="194" t="s">
        <v>506</v>
      </c>
      <c r="F265" s="195" t="s">
        <v>507</v>
      </c>
      <c r="G265" s="196" t="s">
        <v>243</v>
      </c>
      <c r="H265" s="197">
        <v>17.72</v>
      </c>
      <c r="I265" s="198"/>
      <c r="J265" s="199">
        <f>ROUND(I265*H265,2)</f>
        <v>0</v>
      </c>
      <c r="K265" s="195" t="s">
        <v>172</v>
      </c>
      <c r="L265" s="61"/>
      <c r="M265" s="200" t="s">
        <v>21</v>
      </c>
      <c r="N265" s="201" t="s">
        <v>43</v>
      </c>
      <c r="O265" s="42"/>
      <c r="P265" s="202">
        <f>O265*H265</f>
        <v>0</v>
      </c>
      <c r="Q265" s="202">
        <v>0.0002</v>
      </c>
      <c r="R265" s="202">
        <f>Q265*H265</f>
        <v>0.003544</v>
      </c>
      <c r="S265" s="202">
        <v>0</v>
      </c>
      <c r="T265" s="203">
        <f>S265*H265</f>
        <v>0</v>
      </c>
      <c r="AR265" s="24" t="s">
        <v>270</v>
      </c>
      <c r="AT265" s="24" t="s">
        <v>168</v>
      </c>
      <c r="AU265" s="24" t="s">
        <v>82</v>
      </c>
      <c r="AY265" s="24" t="s">
        <v>165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24" t="s">
        <v>80</v>
      </c>
      <c r="BK265" s="204">
        <f>ROUND(I265*H265,2)</f>
        <v>0</v>
      </c>
      <c r="BL265" s="24" t="s">
        <v>270</v>
      </c>
      <c r="BM265" s="24" t="s">
        <v>508</v>
      </c>
    </row>
    <row r="266" spans="2:65" s="1" customFormat="1" ht="16.5" customHeight="1">
      <c r="B266" s="41"/>
      <c r="C266" s="250" t="s">
        <v>509</v>
      </c>
      <c r="D266" s="250" t="s">
        <v>430</v>
      </c>
      <c r="E266" s="251" t="s">
        <v>510</v>
      </c>
      <c r="F266" s="252" t="s">
        <v>511</v>
      </c>
      <c r="G266" s="253" t="s">
        <v>243</v>
      </c>
      <c r="H266" s="254">
        <v>12.54</v>
      </c>
      <c r="I266" s="255"/>
      <c r="J266" s="256">
        <f>ROUND(I266*H266,2)</f>
        <v>0</v>
      </c>
      <c r="K266" s="252" t="s">
        <v>21</v>
      </c>
      <c r="L266" s="257"/>
      <c r="M266" s="258" t="s">
        <v>21</v>
      </c>
      <c r="N266" s="259" t="s">
        <v>43</v>
      </c>
      <c r="O266" s="42"/>
      <c r="P266" s="202">
        <f>O266*H266</f>
        <v>0</v>
      </c>
      <c r="Q266" s="202">
        <v>4E-05</v>
      </c>
      <c r="R266" s="202">
        <f>Q266*H266</f>
        <v>0.0005016</v>
      </c>
      <c r="S266" s="202">
        <v>0</v>
      </c>
      <c r="T266" s="203">
        <f>S266*H266</f>
        <v>0</v>
      </c>
      <c r="AR266" s="24" t="s">
        <v>348</v>
      </c>
      <c r="AT266" s="24" t="s">
        <v>430</v>
      </c>
      <c r="AU266" s="24" t="s">
        <v>82</v>
      </c>
      <c r="AY266" s="24" t="s">
        <v>165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24" t="s">
        <v>80</v>
      </c>
      <c r="BK266" s="204">
        <f>ROUND(I266*H266,2)</f>
        <v>0</v>
      </c>
      <c r="BL266" s="24" t="s">
        <v>270</v>
      </c>
      <c r="BM266" s="24" t="s">
        <v>512</v>
      </c>
    </row>
    <row r="267" spans="2:51" s="12" customFormat="1" ht="13.5">
      <c r="B267" s="216"/>
      <c r="C267" s="217"/>
      <c r="D267" s="207" t="s">
        <v>175</v>
      </c>
      <c r="E267" s="218" t="s">
        <v>21</v>
      </c>
      <c r="F267" s="219" t="s">
        <v>513</v>
      </c>
      <c r="G267" s="217"/>
      <c r="H267" s="220">
        <v>11.4</v>
      </c>
      <c r="I267" s="221"/>
      <c r="J267" s="217"/>
      <c r="K267" s="217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175</v>
      </c>
      <c r="AU267" s="226" t="s">
        <v>82</v>
      </c>
      <c r="AV267" s="12" t="s">
        <v>82</v>
      </c>
      <c r="AW267" s="12" t="s">
        <v>35</v>
      </c>
      <c r="AX267" s="12" t="s">
        <v>80</v>
      </c>
      <c r="AY267" s="226" t="s">
        <v>165</v>
      </c>
    </row>
    <row r="268" spans="2:51" s="12" customFormat="1" ht="13.5">
      <c r="B268" s="216"/>
      <c r="C268" s="217"/>
      <c r="D268" s="207" t="s">
        <v>175</v>
      </c>
      <c r="E268" s="217"/>
      <c r="F268" s="219" t="s">
        <v>514</v>
      </c>
      <c r="G268" s="217"/>
      <c r="H268" s="220">
        <v>12.54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175</v>
      </c>
      <c r="AU268" s="226" t="s">
        <v>82</v>
      </c>
      <c r="AV268" s="12" t="s">
        <v>82</v>
      </c>
      <c r="AW268" s="12" t="s">
        <v>6</v>
      </c>
      <c r="AX268" s="12" t="s">
        <v>80</v>
      </c>
      <c r="AY268" s="226" t="s">
        <v>165</v>
      </c>
    </row>
    <row r="269" spans="2:65" s="1" customFormat="1" ht="16.5" customHeight="1">
      <c r="B269" s="41"/>
      <c r="C269" s="250" t="s">
        <v>515</v>
      </c>
      <c r="D269" s="250" t="s">
        <v>430</v>
      </c>
      <c r="E269" s="251" t="s">
        <v>516</v>
      </c>
      <c r="F269" s="252" t="s">
        <v>517</v>
      </c>
      <c r="G269" s="253" t="s">
        <v>243</v>
      </c>
      <c r="H269" s="254">
        <v>1</v>
      </c>
      <c r="I269" s="255"/>
      <c r="J269" s="256">
        <f>ROUND(I269*H269,2)</f>
        <v>0</v>
      </c>
      <c r="K269" s="252" t="s">
        <v>21</v>
      </c>
      <c r="L269" s="257"/>
      <c r="M269" s="258" t="s">
        <v>21</v>
      </c>
      <c r="N269" s="259" t="s">
        <v>43</v>
      </c>
      <c r="O269" s="42"/>
      <c r="P269" s="202">
        <f>O269*H269</f>
        <v>0</v>
      </c>
      <c r="Q269" s="202">
        <v>4E-05</v>
      </c>
      <c r="R269" s="202">
        <f>Q269*H269</f>
        <v>4E-05</v>
      </c>
      <c r="S269" s="202">
        <v>0</v>
      </c>
      <c r="T269" s="203">
        <f>S269*H269</f>
        <v>0</v>
      </c>
      <c r="AR269" s="24" t="s">
        <v>348</v>
      </c>
      <c r="AT269" s="24" t="s">
        <v>430</v>
      </c>
      <c r="AU269" s="24" t="s">
        <v>82</v>
      </c>
      <c r="AY269" s="24" t="s">
        <v>165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24" t="s">
        <v>80</v>
      </c>
      <c r="BK269" s="204">
        <f>ROUND(I269*H269,2)</f>
        <v>0</v>
      </c>
      <c r="BL269" s="24" t="s">
        <v>270</v>
      </c>
      <c r="BM269" s="24" t="s">
        <v>518</v>
      </c>
    </row>
    <row r="270" spans="2:51" s="12" customFormat="1" ht="13.5">
      <c r="B270" s="216"/>
      <c r="C270" s="217"/>
      <c r="D270" s="207" t="s">
        <v>175</v>
      </c>
      <c r="E270" s="218" t="s">
        <v>21</v>
      </c>
      <c r="F270" s="219" t="s">
        <v>519</v>
      </c>
      <c r="G270" s="217"/>
      <c r="H270" s="220">
        <v>1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175</v>
      </c>
      <c r="AU270" s="226" t="s">
        <v>82</v>
      </c>
      <c r="AV270" s="12" t="s">
        <v>82</v>
      </c>
      <c r="AW270" s="12" t="s">
        <v>35</v>
      </c>
      <c r="AX270" s="12" t="s">
        <v>80</v>
      </c>
      <c r="AY270" s="226" t="s">
        <v>165</v>
      </c>
    </row>
    <row r="271" spans="2:65" s="1" customFormat="1" ht="16.5" customHeight="1">
      <c r="B271" s="41"/>
      <c r="C271" s="193" t="s">
        <v>520</v>
      </c>
      <c r="D271" s="193" t="s">
        <v>168</v>
      </c>
      <c r="E271" s="194" t="s">
        <v>521</v>
      </c>
      <c r="F271" s="195" t="s">
        <v>522</v>
      </c>
      <c r="G271" s="196" t="s">
        <v>391</v>
      </c>
      <c r="H271" s="249"/>
      <c r="I271" s="198"/>
      <c r="J271" s="199">
        <f>ROUND(I271*H271,2)</f>
        <v>0</v>
      </c>
      <c r="K271" s="195" t="s">
        <v>172</v>
      </c>
      <c r="L271" s="61"/>
      <c r="M271" s="200" t="s">
        <v>21</v>
      </c>
      <c r="N271" s="201" t="s">
        <v>43</v>
      </c>
      <c r="O271" s="42"/>
      <c r="P271" s="202">
        <f>O271*H271</f>
        <v>0</v>
      </c>
      <c r="Q271" s="202">
        <v>0</v>
      </c>
      <c r="R271" s="202">
        <f>Q271*H271</f>
        <v>0</v>
      </c>
      <c r="S271" s="202">
        <v>0</v>
      </c>
      <c r="T271" s="203">
        <f>S271*H271</f>
        <v>0</v>
      </c>
      <c r="AR271" s="24" t="s">
        <v>270</v>
      </c>
      <c r="AT271" s="24" t="s">
        <v>168</v>
      </c>
      <c r="AU271" s="24" t="s">
        <v>82</v>
      </c>
      <c r="AY271" s="24" t="s">
        <v>165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24" t="s">
        <v>80</v>
      </c>
      <c r="BK271" s="204">
        <f>ROUND(I271*H271,2)</f>
        <v>0</v>
      </c>
      <c r="BL271" s="24" t="s">
        <v>270</v>
      </c>
      <c r="BM271" s="24" t="s">
        <v>523</v>
      </c>
    </row>
    <row r="272" spans="2:63" s="10" customFormat="1" ht="29.85" customHeight="1">
      <c r="B272" s="177"/>
      <c r="C272" s="178"/>
      <c r="D272" s="179" t="s">
        <v>71</v>
      </c>
      <c r="E272" s="191" t="s">
        <v>524</v>
      </c>
      <c r="F272" s="191" t="s">
        <v>525</v>
      </c>
      <c r="G272" s="178"/>
      <c r="H272" s="178"/>
      <c r="I272" s="181"/>
      <c r="J272" s="192">
        <f>BK272</f>
        <v>0</v>
      </c>
      <c r="K272" s="178"/>
      <c r="L272" s="183"/>
      <c r="M272" s="184"/>
      <c r="N272" s="185"/>
      <c r="O272" s="185"/>
      <c r="P272" s="186">
        <f>SUM(P273:P274)</f>
        <v>0</v>
      </c>
      <c r="Q272" s="185"/>
      <c r="R272" s="186">
        <f>SUM(R273:R274)</f>
        <v>0.027324</v>
      </c>
      <c r="S272" s="185"/>
      <c r="T272" s="187">
        <f>SUM(T273:T274)</f>
        <v>0</v>
      </c>
      <c r="AR272" s="188" t="s">
        <v>82</v>
      </c>
      <c r="AT272" s="189" t="s">
        <v>71</v>
      </c>
      <c r="AU272" s="189" t="s">
        <v>80</v>
      </c>
      <c r="AY272" s="188" t="s">
        <v>165</v>
      </c>
      <c r="BK272" s="190">
        <f>SUM(BK273:BK274)</f>
        <v>0</v>
      </c>
    </row>
    <row r="273" spans="2:65" s="1" customFormat="1" ht="25.5" customHeight="1">
      <c r="B273" s="41"/>
      <c r="C273" s="193" t="s">
        <v>526</v>
      </c>
      <c r="D273" s="193" t="s">
        <v>168</v>
      </c>
      <c r="E273" s="194" t="s">
        <v>527</v>
      </c>
      <c r="F273" s="195" t="s">
        <v>528</v>
      </c>
      <c r="G273" s="196" t="s">
        <v>243</v>
      </c>
      <c r="H273" s="197">
        <v>118.8</v>
      </c>
      <c r="I273" s="198"/>
      <c r="J273" s="199">
        <f>ROUND(I273*H273,2)</f>
        <v>0</v>
      </c>
      <c r="K273" s="195" t="s">
        <v>21</v>
      </c>
      <c r="L273" s="61"/>
      <c r="M273" s="200" t="s">
        <v>21</v>
      </c>
      <c r="N273" s="201" t="s">
        <v>43</v>
      </c>
      <c r="O273" s="42"/>
      <c r="P273" s="202">
        <f>O273*H273</f>
        <v>0</v>
      </c>
      <c r="Q273" s="202">
        <v>0.00023</v>
      </c>
      <c r="R273" s="202">
        <f>Q273*H273</f>
        <v>0.027324</v>
      </c>
      <c r="S273" s="202">
        <v>0</v>
      </c>
      <c r="T273" s="203">
        <f>S273*H273</f>
        <v>0</v>
      </c>
      <c r="AR273" s="24" t="s">
        <v>270</v>
      </c>
      <c r="AT273" s="24" t="s">
        <v>168</v>
      </c>
      <c r="AU273" s="24" t="s">
        <v>82</v>
      </c>
      <c r="AY273" s="24" t="s">
        <v>165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24" t="s">
        <v>80</v>
      </c>
      <c r="BK273" s="204">
        <f>ROUND(I273*H273,2)</f>
        <v>0</v>
      </c>
      <c r="BL273" s="24" t="s">
        <v>270</v>
      </c>
      <c r="BM273" s="24" t="s">
        <v>529</v>
      </c>
    </row>
    <row r="274" spans="2:51" s="12" customFormat="1" ht="13.5">
      <c r="B274" s="216"/>
      <c r="C274" s="217"/>
      <c r="D274" s="207" t="s">
        <v>175</v>
      </c>
      <c r="E274" s="218" t="s">
        <v>21</v>
      </c>
      <c r="F274" s="219" t="s">
        <v>530</v>
      </c>
      <c r="G274" s="217"/>
      <c r="H274" s="220">
        <v>118.8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175</v>
      </c>
      <c r="AU274" s="226" t="s">
        <v>82</v>
      </c>
      <c r="AV274" s="12" t="s">
        <v>82</v>
      </c>
      <c r="AW274" s="12" t="s">
        <v>35</v>
      </c>
      <c r="AX274" s="12" t="s">
        <v>80</v>
      </c>
      <c r="AY274" s="226" t="s">
        <v>165</v>
      </c>
    </row>
    <row r="275" spans="2:63" s="10" customFormat="1" ht="29.85" customHeight="1">
      <c r="B275" s="177"/>
      <c r="C275" s="178"/>
      <c r="D275" s="179" t="s">
        <v>71</v>
      </c>
      <c r="E275" s="191" t="s">
        <v>531</v>
      </c>
      <c r="F275" s="191" t="s">
        <v>532</v>
      </c>
      <c r="G275" s="178"/>
      <c r="H275" s="178"/>
      <c r="I275" s="181"/>
      <c r="J275" s="192">
        <f>BK275</f>
        <v>0</v>
      </c>
      <c r="K275" s="178"/>
      <c r="L275" s="183"/>
      <c r="M275" s="184"/>
      <c r="N275" s="185"/>
      <c r="O275" s="185"/>
      <c r="P275" s="186">
        <f>SUM(P276:P333)</f>
        <v>0</v>
      </c>
      <c r="Q275" s="185"/>
      <c r="R275" s="186">
        <f>SUM(R276:R333)</f>
        <v>5.530813759999999</v>
      </c>
      <c r="S275" s="185"/>
      <c r="T275" s="187">
        <f>SUM(T276:T333)</f>
        <v>1.715709</v>
      </c>
      <c r="AR275" s="188" t="s">
        <v>82</v>
      </c>
      <c r="AT275" s="189" t="s">
        <v>71</v>
      </c>
      <c r="AU275" s="189" t="s">
        <v>80</v>
      </c>
      <c r="AY275" s="188" t="s">
        <v>165</v>
      </c>
      <c r="BK275" s="190">
        <f>SUM(BK276:BK333)</f>
        <v>0</v>
      </c>
    </row>
    <row r="276" spans="2:65" s="1" customFormat="1" ht="16.5" customHeight="1">
      <c r="B276" s="41"/>
      <c r="C276" s="193" t="s">
        <v>533</v>
      </c>
      <c r="D276" s="193" t="s">
        <v>168</v>
      </c>
      <c r="E276" s="194" t="s">
        <v>534</v>
      </c>
      <c r="F276" s="195" t="s">
        <v>535</v>
      </c>
      <c r="G276" s="196" t="s">
        <v>171</v>
      </c>
      <c r="H276" s="197">
        <v>23.644</v>
      </c>
      <c r="I276" s="198"/>
      <c r="J276" s="199">
        <f>ROUND(I276*H276,2)</f>
        <v>0</v>
      </c>
      <c r="K276" s="195" t="s">
        <v>172</v>
      </c>
      <c r="L276" s="61"/>
      <c r="M276" s="200" t="s">
        <v>21</v>
      </c>
      <c r="N276" s="201" t="s">
        <v>43</v>
      </c>
      <c r="O276" s="42"/>
      <c r="P276" s="202">
        <f>O276*H276</f>
        <v>0</v>
      </c>
      <c r="Q276" s="202">
        <v>0.0075</v>
      </c>
      <c r="R276" s="202">
        <f>Q276*H276</f>
        <v>0.17733</v>
      </c>
      <c r="S276" s="202">
        <v>0</v>
      </c>
      <c r="T276" s="203">
        <f>S276*H276</f>
        <v>0</v>
      </c>
      <c r="AR276" s="24" t="s">
        <v>270</v>
      </c>
      <c r="AT276" s="24" t="s">
        <v>168</v>
      </c>
      <c r="AU276" s="24" t="s">
        <v>82</v>
      </c>
      <c r="AY276" s="24" t="s">
        <v>165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24" t="s">
        <v>80</v>
      </c>
      <c r="BK276" s="204">
        <f>ROUND(I276*H276,2)</f>
        <v>0</v>
      </c>
      <c r="BL276" s="24" t="s">
        <v>270</v>
      </c>
      <c r="BM276" s="24" t="s">
        <v>536</v>
      </c>
    </row>
    <row r="277" spans="2:51" s="12" customFormat="1" ht="13.5">
      <c r="B277" s="216"/>
      <c r="C277" s="217"/>
      <c r="D277" s="207" t="s">
        <v>175</v>
      </c>
      <c r="E277" s="218" t="s">
        <v>21</v>
      </c>
      <c r="F277" s="219" t="s">
        <v>537</v>
      </c>
      <c r="G277" s="217"/>
      <c r="H277" s="220">
        <v>23.644</v>
      </c>
      <c r="I277" s="221"/>
      <c r="J277" s="217"/>
      <c r="K277" s="217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175</v>
      </c>
      <c r="AU277" s="226" t="s">
        <v>82</v>
      </c>
      <c r="AV277" s="12" t="s">
        <v>82</v>
      </c>
      <c r="AW277" s="12" t="s">
        <v>35</v>
      </c>
      <c r="AX277" s="12" t="s">
        <v>80</v>
      </c>
      <c r="AY277" s="226" t="s">
        <v>165</v>
      </c>
    </row>
    <row r="278" spans="2:65" s="1" customFormat="1" ht="16.5" customHeight="1">
      <c r="B278" s="41"/>
      <c r="C278" s="193" t="s">
        <v>538</v>
      </c>
      <c r="D278" s="193" t="s">
        <v>168</v>
      </c>
      <c r="E278" s="194" t="s">
        <v>539</v>
      </c>
      <c r="F278" s="195" t="s">
        <v>540</v>
      </c>
      <c r="G278" s="196" t="s">
        <v>171</v>
      </c>
      <c r="H278" s="197">
        <v>279.654</v>
      </c>
      <c r="I278" s="198"/>
      <c r="J278" s="199">
        <f>ROUND(I278*H278,2)</f>
        <v>0</v>
      </c>
      <c r="K278" s="195" t="s">
        <v>172</v>
      </c>
      <c r="L278" s="61"/>
      <c r="M278" s="200" t="s">
        <v>21</v>
      </c>
      <c r="N278" s="201" t="s">
        <v>43</v>
      </c>
      <c r="O278" s="42"/>
      <c r="P278" s="202">
        <f>O278*H278</f>
        <v>0</v>
      </c>
      <c r="Q278" s="202">
        <v>0.015</v>
      </c>
      <c r="R278" s="202">
        <f>Q278*H278</f>
        <v>4.1948099999999995</v>
      </c>
      <c r="S278" s="202">
        <v>0</v>
      </c>
      <c r="T278" s="203">
        <f>S278*H278</f>
        <v>0</v>
      </c>
      <c r="AR278" s="24" t="s">
        <v>270</v>
      </c>
      <c r="AT278" s="24" t="s">
        <v>168</v>
      </c>
      <c r="AU278" s="24" t="s">
        <v>82</v>
      </c>
      <c r="AY278" s="24" t="s">
        <v>165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24" t="s">
        <v>80</v>
      </c>
      <c r="BK278" s="204">
        <f>ROUND(I278*H278,2)</f>
        <v>0</v>
      </c>
      <c r="BL278" s="24" t="s">
        <v>270</v>
      </c>
      <c r="BM278" s="24" t="s">
        <v>541</v>
      </c>
    </row>
    <row r="279" spans="2:47" s="1" customFormat="1" ht="27">
      <c r="B279" s="41"/>
      <c r="C279" s="63"/>
      <c r="D279" s="207" t="s">
        <v>542</v>
      </c>
      <c r="E279" s="63"/>
      <c r="F279" s="260" t="s">
        <v>543</v>
      </c>
      <c r="G279" s="63"/>
      <c r="H279" s="63"/>
      <c r="I279" s="164"/>
      <c r="J279" s="63"/>
      <c r="K279" s="63"/>
      <c r="L279" s="61"/>
      <c r="M279" s="261"/>
      <c r="N279" s="42"/>
      <c r="O279" s="42"/>
      <c r="P279" s="42"/>
      <c r="Q279" s="42"/>
      <c r="R279" s="42"/>
      <c r="S279" s="42"/>
      <c r="T279" s="78"/>
      <c r="AT279" s="24" t="s">
        <v>542</v>
      </c>
      <c r="AU279" s="24" t="s">
        <v>82</v>
      </c>
    </row>
    <row r="280" spans="2:51" s="12" customFormat="1" ht="13.5">
      <c r="B280" s="216"/>
      <c r="C280" s="217"/>
      <c r="D280" s="207" t="s">
        <v>175</v>
      </c>
      <c r="E280" s="218" t="s">
        <v>21</v>
      </c>
      <c r="F280" s="219" t="s">
        <v>126</v>
      </c>
      <c r="G280" s="217"/>
      <c r="H280" s="220">
        <v>303.298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175</v>
      </c>
      <c r="AU280" s="226" t="s">
        <v>82</v>
      </c>
      <c r="AV280" s="12" t="s">
        <v>82</v>
      </c>
      <c r="AW280" s="12" t="s">
        <v>35</v>
      </c>
      <c r="AX280" s="12" t="s">
        <v>72</v>
      </c>
      <c r="AY280" s="226" t="s">
        <v>165</v>
      </c>
    </row>
    <row r="281" spans="2:51" s="12" customFormat="1" ht="13.5">
      <c r="B281" s="216"/>
      <c r="C281" s="217"/>
      <c r="D281" s="207" t="s">
        <v>175</v>
      </c>
      <c r="E281" s="218" t="s">
        <v>21</v>
      </c>
      <c r="F281" s="219" t="s">
        <v>544</v>
      </c>
      <c r="G281" s="217"/>
      <c r="H281" s="220">
        <v>-23.644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175</v>
      </c>
      <c r="AU281" s="226" t="s">
        <v>82</v>
      </c>
      <c r="AV281" s="12" t="s">
        <v>82</v>
      </c>
      <c r="AW281" s="12" t="s">
        <v>35</v>
      </c>
      <c r="AX281" s="12" t="s">
        <v>72</v>
      </c>
      <c r="AY281" s="226" t="s">
        <v>165</v>
      </c>
    </row>
    <row r="282" spans="2:51" s="13" customFormat="1" ht="13.5">
      <c r="B282" s="227"/>
      <c r="C282" s="228"/>
      <c r="D282" s="207" t="s">
        <v>175</v>
      </c>
      <c r="E282" s="229" t="s">
        <v>21</v>
      </c>
      <c r="F282" s="230" t="s">
        <v>184</v>
      </c>
      <c r="G282" s="228"/>
      <c r="H282" s="231">
        <v>279.654</v>
      </c>
      <c r="I282" s="232"/>
      <c r="J282" s="228"/>
      <c r="K282" s="228"/>
      <c r="L282" s="233"/>
      <c r="M282" s="234"/>
      <c r="N282" s="235"/>
      <c r="O282" s="235"/>
      <c r="P282" s="235"/>
      <c r="Q282" s="235"/>
      <c r="R282" s="235"/>
      <c r="S282" s="235"/>
      <c r="T282" s="236"/>
      <c r="AT282" s="237" t="s">
        <v>175</v>
      </c>
      <c r="AU282" s="237" t="s">
        <v>82</v>
      </c>
      <c r="AV282" s="13" t="s">
        <v>173</v>
      </c>
      <c r="AW282" s="13" t="s">
        <v>35</v>
      </c>
      <c r="AX282" s="13" t="s">
        <v>80</v>
      </c>
      <c r="AY282" s="237" t="s">
        <v>165</v>
      </c>
    </row>
    <row r="283" spans="2:65" s="1" customFormat="1" ht="16.5" customHeight="1">
      <c r="B283" s="41"/>
      <c r="C283" s="193" t="s">
        <v>545</v>
      </c>
      <c r="D283" s="193" t="s">
        <v>168</v>
      </c>
      <c r="E283" s="194" t="s">
        <v>546</v>
      </c>
      <c r="F283" s="195" t="s">
        <v>547</v>
      </c>
      <c r="G283" s="196" t="s">
        <v>171</v>
      </c>
      <c r="H283" s="197">
        <v>549.851</v>
      </c>
      <c r="I283" s="198"/>
      <c r="J283" s="199">
        <f>ROUND(I283*H283,2)</f>
        <v>0</v>
      </c>
      <c r="K283" s="195" t="s">
        <v>172</v>
      </c>
      <c r="L283" s="61"/>
      <c r="M283" s="200" t="s">
        <v>21</v>
      </c>
      <c r="N283" s="201" t="s">
        <v>43</v>
      </c>
      <c r="O283" s="42"/>
      <c r="P283" s="202">
        <f>O283*H283</f>
        <v>0</v>
      </c>
      <c r="Q283" s="202">
        <v>0</v>
      </c>
      <c r="R283" s="202">
        <f>Q283*H283</f>
        <v>0</v>
      </c>
      <c r="S283" s="202">
        <v>0.003</v>
      </c>
      <c r="T283" s="203">
        <f>S283*H283</f>
        <v>1.649553</v>
      </c>
      <c r="AR283" s="24" t="s">
        <v>270</v>
      </c>
      <c r="AT283" s="24" t="s">
        <v>168</v>
      </c>
      <c r="AU283" s="24" t="s">
        <v>82</v>
      </c>
      <c r="AY283" s="24" t="s">
        <v>165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24" t="s">
        <v>80</v>
      </c>
      <c r="BK283" s="204">
        <f>ROUND(I283*H283,2)</f>
        <v>0</v>
      </c>
      <c r="BL283" s="24" t="s">
        <v>270</v>
      </c>
      <c r="BM283" s="24" t="s">
        <v>548</v>
      </c>
    </row>
    <row r="284" spans="2:51" s="12" customFormat="1" ht="13.5">
      <c r="B284" s="216"/>
      <c r="C284" s="217"/>
      <c r="D284" s="207" t="s">
        <v>175</v>
      </c>
      <c r="E284" s="218" t="s">
        <v>21</v>
      </c>
      <c r="F284" s="219" t="s">
        <v>549</v>
      </c>
      <c r="G284" s="217"/>
      <c r="H284" s="220">
        <v>606.596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175</v>
      </c>
      <c r="AU284" s="226" t="s">
        <v>82</v>
      </c>
      <c r="AV284" s="12" t="s">
        <v>82</v>
      </c>
      <c r="AW284" s="12" t="s">
        <v>35</v>
      </c>
      <c r="AX284" s="12" t="s">
        <v>72</v>
      </c>
      <c r="AY284" s="226" t="s">
        <v>165</v>
      </c>
    </row>
    <row r="285" spans="2:51" s="12" customFormat="1" ht="13.5">
      <c r="B285" s="216"/>
      <c r="C285" s="217"/>
      <c r="D285" s="207" t="s">
        <v>175</v>
      </c>
      <c r="E285" s="218" t="s">
        <v>21</v>
      </c>
      <c r="F285" s="219" t="s">
        <v>550</v>
      </c>
      <c r="G285" s="217"/>
      <c r="H285" s="220">
        <v>-56.745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175</v>
      </c>
      <c r="AU285" s="226" t="s">
        <v>82</v>
      </c>
      <c r="AV285" s="12" t="s">
        <v>82</v>
      </c>
      <c r="AW285" s="12" t="s">
        <v>35</v>
      </c>
      <c r="AX285" s="12" t="s">
        <v>72</v>
      </c>
      <c r="AY285" s="226" t="s">
        <v>165</v>
      </c>
    </row>
    <row r="286" spans="2:51" s="13" customFormat="1" ht="13.5">
      <c r="B286" s="227"/>
      <c r="C286" s="228"/>
      <c r="D286" s="207" t="s">
        <v>175</v>
      </c>
      <c r="E286" s="229" t="s">
        <v>21</v>
      </c>
      <c r="F286" s="230" t="s">
        <v>184</v>
      </c>
      <c r="G286" s="228"/>
      <c r="H286" s="231">
        <v>549.851</v>
      </c>
      <c r="I286" s="232"/>
      <c r="J286" s="228"/>
      <c r="K286" s="228"/>
      <c r="L286" s="233"/>
      <c r="M286" s="234"/>
      <c r="N286" s="235"/>
      <c r="O286" s="235"/>
      <c r="P286" s="235"/>
      <c r="Q286" s="235"/>
      <c r="R286" s="235"/>
      <c r="S286" s="235"/>
      <c r="T286" s="236"/>
      <c r="AT286" s="237" t="s">
        <v>175</v>
      </c>
      <c r="AU286" s="237" t="s">
        <v>82</v>
      </c>
      <c r="AV286" s="13" t="s">
        <v>173</v>
      </c>
      <c r="AW286" s="13" t="s">
        <v>35</v>
      </c>
      <c r="AX286" s="13" t="s">
        <v>80</v>
      </c>
      <c r="AY286" s="237" t="s">
        <v>165</v>
      </c>
    </row>
    <row r="287" spans="2:65" s="1" customFormat="1" ht="16.5" customHeight="1">
      <c r="B287" s="41"/>
      <c r="C287" s="193" t="s">
        <v>551</v>
      </c>
      <c r="D287" s="193" t="s">
        <v>168</v>
      </c>
      <c r="E287" s="194" t="s">
        <v>552</v>
      </c>
      <c r="F287" s="195" t="s">
        <v>553</v>
      </c>
      <c r="G287" s="196" t="s">
        <v>171</v>
      </c>
      <c r="H287" s="197">
        <v>303.298</v>
      </c>
      <c r="I287" s="198"/>
      <c r="J287" s="199">
        <f>ROUND(I287*H287,2)</f>
        <v>0</v>
      </c>
      <c r="K287" s="195" t="s">
        <v>172</v>
      </c>
      <c r="L287" s="61"/>
      <c r="M287" s="200" t="s">
        <v>21</v>
      </c>
      <c r="N287" s="201" t="s">
        <v>43</v>
      </c>
      <c r="O287" s="42"/>
      <c r="P287" s="202">
        <f>O287*H287</f>
        <v>0</v>
      </c>
      <c r="Q287" s="202">
        <v>0.0003</v>
      </c>
      <c r="R287" s="202">
        <f>Q287*H287</f>
        <v>0.0909894</v>
      </c>
      <c r="S287" s="202">
        <v>0</v>
      </c>
      <c r="T287" s="203">
        <f>S287*H287</f>
        <v>0</v>
      </c>
      <c r="AR287" s="24" t="s">
        <v>270</v>
      </c>
      <c r="AT287" s="24" t="s">
        <v>168</v>
      </c>
      <c r="AU287" s="24" t="s">
        <v>82</v>
      </c>
      <c r="AY287" s="24" t="s">
        <v>165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24" t="s">
        <v>80</v>
      </c>
      <c r="BK287" s="204">
        <f>ROUND(I287*H287,2)</f>
        <v>0</v>
      </c>
      <c r="BL287" s="24" t="s">
        <v>270</v>
      </c>
      <c r="BM287" s="24" t="s">
        <v>554</v>
      </c>
    </row>
    <row r="288" spans="2:51" s="11" customFormat="1" ht="13.5">
      <c r="B288" s="205"/>
      <c r="C288" s="206"/>
      <c r="D288" s="207" t="s">
        <v>175</v>
      </c>
      <c r="E288" s="208" t="s">
        <v>21</v>
      </c>
      <c r="F288" s="209" t="s">
        <v>555</v>
      </c>
      <c r="G288" s="206"/>
      <c r="H288" s="208" t="s">
        <v>21</v>
      </c>
      <c r="I288" s="210"/>
      <c r="J288" s="206"/>
      <c r="K288" s="206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175</v>
      </c>
      <c r="AU288" s="215" t="s">
        <v>82</v>
      </c>
      <c r="AV288" s="11" t="s">
        <v>80</v>
      </c>
      <c r="AW288" s="11" t="s">
        <v>35</v>
      </c>
      <c r="AX288" s="11" t="s">
        <v>72</v>
      </c>
      <c r="AY288" s="215" t="s">
        <v>165</v>
      </c>
    </row>
    <row r="289" spans="2:51" s="12" customFormat="1" ht="13.5">
      <c r="B289" s="216"/>
      <c r="C289" s="217"/>
      <c r="D289" s="207" t="s">
        <v>175</v>
      </c>
      <c r="E289" s="218" t="s">
        <v>21</v>
      </c>
      <c r="F289" s="219" t="s">
        <v>556</v>
      </c>
      <c r="G289" s="217"/>
      <c r="H289" s="220">
        <v>58.744</v>
      </c>
      <c r="I289" s="221"/>
      <c r="J289" s="217"/>
      <c r="K289" s="217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175</v>
      </c>
      <c r="AU289" s="226" t="s">
        <v>82</v>
      </c>
      <c r="AV289" s="12" t="s">
        <v>82</v>
      </c>
      <c r="AW289" s="12" t="s">
        <v>35</v>
      </c>
      <c r="AX289" s="12" t="s">
        <v>72</v>
      </c>
      <c r="AY289" s="226" t="s">
        <v>165</v>
      </c>
    </row>
    <row r="290" spans="2:51" s="12" customFormat="1" ht="13.5">
      <c r="B290" s="216"/>
      <c r="C290" s="217"/>
      <c r="D290" s="207" t="s">
        <v>175</v>
      </c>
      <c r="E290" s="218" t="s">
        <v>21</v>
      </c>
      <c r="F290" s="219" t="s">
        <v>557</v>
      </c>
      <c r="G290" s="217"/>
      <c r="H290" s="220">
        <v>58.744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175</v>
      </c>
      <c r="AU290" s="226" t="s">
        <v>82</v>
      </c>
      <c r="AV290" s="12" t="s">
        <v>82</v>
      </c>
      <c r="AW290" s="12" t="s">
        <v>35</v>
      </c>
      <c r="AX290" s="12" t="s">
        <v>72</v>
      </c>
      <c r="AY290" s="226" t="s">
        <v>165</v>
      </c>
    </row>
    <row r="291" spans="2:51" s="12" customFormat="1" ht="13.5">
      <c r="B291" s="216"/>
      <c r="C291" s="217"/>
      <c r="D291" s="207" t="s">
        <v>175</v>
      </c>
      <c r="E291" s="218" t="s">
        <v>21</v>
      </c>
      <c r="F291" s="219" t="s">
        <v>558</v>
      </c>
      <c r="G291" s="217"/>
      <c r="H291" s="220">
        <v>11.505</v>
      </c>
      <c r="I291" s="221"/>
      <c r="J291" s="217"/>
      <c r="K291" s="217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175</v>
      </c>
      <c r="AU291" s="226" t="s">
        <v>82</v>
      </c>
      <c r="AV291" s="12" t="s">
        <v>82</v>
      </c>
      <c r="AW291" s="12" t="s">
        <v>35</v>
      </c>
      <c r="AX291" s="12" t="s">
        <v>72</v>
      </c>
      <c r="AY291" s="226" t="s">
        <v>165</v>
      </c>
    </row>
    <row r="292" spans="2:51" s="12" customFormat="1" ht="13.5">
      <c r="B292" s="216"/>
      <c r="C292" s="217"/>
      <c r="D292" s="207" t="s">
        <v>175</v>
      </c>
      <c r="E292" s="218" t="s">
        <v>21</v>
      </c>
      <c r="F292" s="219" t="s">
        <v>559</v>
      </c>
      <c r="G292" s="217"/>
      <c r="H292" s="220">
        <v>28.373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175</v>
      </c>
      <c r="AU292" s="226" t="s">
        <v>82</v>
      </c>
      <c r="AV292" s="12" t="s">
        <v>82</v>
      </c>
      <c r="AW292" s="12" t="s">
        <v>35</v>
      </c>
      <c r="AX292" s="12" t="s">
        <v>72</v>
      </c>
      <c r="AY292" s="226" t="s">
        <v>165</v>
      </c>
    </row>
    <row r="293" spans="2:51" s="12" customFormat="1" ht="13.5">
      <c r="B293" s="216"/>
      <c r="C293" s="217"/>
      <c r="D293" s="207" t="s">
        <v>175</v>
      </c>
      <c r="E293" s="218" t="s">
        <v>21</v>
      </c>
      <c r="F293" s="219" t="s">
        <v>560</v>
      </c>
      <c r="G293" s="217"/>
      <c r="H293" s="220">
        <v>58.744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175</v>
      </c>
      <c r="AU293" s="226" t="s">
        <v>82</v>
      </c>
      <c r="AV293" s="12" t="s">
        <v>82</v>
      </c>
      <c r="AW293" s="12" t="s">
        <v>35</v>
      </c>
      <c r="AX293" s="12" t="s">
        <v>72</v>
      </c>
      <c r="AY293" s="226" t="s">
        <v>165</v>
      </c>
    </row>
    <row r="294" spans="2:51" s="12" customFormat="1" ht="13.5">
      <c r="B294" s="216"/>
      <c r="C294" s="217"/>
      <c r="D294" s="207" t="s">
        <v>175</v>
      </c>
      <c r="E294" s="218" t="s">
        <v>21</v>
      </c>
      <c r="F294" s="219" t="s">
        <v>561</v>
      </c>
      <c r="G294" s="217"/>
      <c r="H294" s="220">
        <v>23.644</v>
      </c>
      <c r="I294" s="221"/>
      <c r="J294" s="217"/>
      <c r="K294" s="217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175</v>
      </c>
      <c r="AU294" s="226" t="s">
        <v>82</v>
      </c>
      <c r="AV294" s="12" t="s">
        <v>82</v>
      </c>
      <c r="AW294" s="12" t="s">
        <v>35</v>
      </c>
      <c r="AX294" s="12" t="s">
        <v>72</v>
      </c>
      <c r="AY294" s="226" t="s">
        <v>165</v>
      </c>
    </row>
    <row r="295" spans="2:51" s="12" customFormat="1" ht="13.5">
      <c r="B295" s="216"/>
      <c r="C295" s="217"/>
      <c r="D295" s="207" t="s">
        <v>175</v>
      </c>
      <c r="E295" s="218" t="s">
        <v>21</v>
      </c>
      <c r="F295" s="219" t="s">
        <v>562</v>
      </c>
      <c r="G295" s="217"/>
      <c r="H295" s="220">
        <v>58.744</v>
      </c>
      <c r="I295" s="221"/>
      <c r="J295" s="217"/>
      <c r="K295" s="217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175</v>
      </c>
      <c r="AU295" s="226" t="s">
        <v>82</v>
      </c>
      <c r="AV295" s="12" t="s">
        <v>82</v>
      </c>
      <c r="AW295" s="12" t="s">
        <v>35</v>
      </c>
      <c r="AX295" s="12" t="s">
        <v>72</v>
      </c>
      <c r="AY295" s="226" t="s">
        <v>165</v>
      </c>
    </row>
    <row r="296" spans="2:51" s="11" customFormat="1" ht="13.5">
      <c r="B296" s="205"/>
      <c r="C296" s="206"/>
      <c r="D296" s="207" t="s">
        <v>175</v>
      </c>
      <c r="E296" s="208" t="s">
        <v>21</v>
      </c>
      <c r="F296" s="209" t="s">
        <v>563</v>
      </c>
      <c r="G296" s="206"/>
      <c r="H296" s="208" t="s">
        <v>21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175</v>
      </c>
      <c r="AU296" s="215" t="s">
        <v>82</v>
      </c>
      <c r="AV296" s="11" t="s">
        <v>80</v>
      </c>
      <c r="AW296" s="11" t="s">
        <v>35</v>
      </c>
      <c r="AX296" s="11" t="s">
        <v>72</v>
      </c>
      <c r="AY296" s="215" t="s">
        <v>165</v>
      </c>
    </row>
    <row r="297" spans="2:51" s="12" customFormat="1" ht="13.5">
      <c r="B297" s="216"/>
      <c r="C297" s="217"/>
      <c r="D297" s="207" t="s">
        <v>175</v>
      </c>
      <c r="E297" s="218" t="s">
        <v>21</v>
      </c>
      <c r="F297" s="219" t="s">
        <v>564</v>
      </c>
      <c r="G297" s="217"/>
      <c r="H297" s="220">
        <v>4.8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175</v>
      </c>
      <c r="AU297" s="226" t="s">
        <v>82</v>
      </c>
      <c r="AV297" s="12" t="s">
        <v>82</v>
      </c>
      <c r="AW297" s="12" t="s">
        <v>35</v>
      </c>
      <c r="AX297" s="12" t="s">
        <v>72</v>
      </c>
      <c r="AY297" s="226" t="s">
        <v>165</v>
      </c>
    </row>
    <row r="298" spans="2:51" s="13" customFormat="1" ht="13.5">
      <c r="B298" s="227"/>
      <c r="C298" s="228"/>
      <c r="D298" s="207" t="s">
        <v>175</v>
      </c>
      <c r="E298" s="229" t="s">
        <v>126</v>
      </c>
      <c r="F298" s="230" t="s">
        <v>184</v>
      </c>
      <c r="G298" s="228"/>
      <c r="H298" s="231">
        <v>303.298</v>
      </c>
      <c r="I298" s="232"/>
      <c r="J298" s="228"/>
      <c r="K298" s="228"/>
      <c r="L298" s="233"/>
      <c r="M298" s="234"/>
      <c r="N298" s="235"/>
      <c r="O298" s="235"/>
      <c r="P298" s="235"/>
      <c r="Q298" s="235"/>
      <c r="R298" s="235"/>
      <c r="S298" s="235"/>
      <c r="T298" s="236"/>
      <c r="AT298" s="237" t="s">
        <v>175</v>
      </c>
      <c r="AU298" s="237" t="s">
        <v>82</v>
      </c>
      <c r="AV298" s="13" t="s">
        <v>173</v>
      </c>
      <c r="AW298" s="13" t="s">
        <v>35</v>
      </c>
      <c r="AX298" s="13" t="s">
        <v>80</v>
      </c>
      <c r="AY298" s="237" t="s">
        <v>165</v>
      </c>
    </row>
    <row r="299" spans="2:65" s="1" customFormat="1" ht="16.5" customHeight="1">
      <c r="B299" s="41"/>
      <c r="C299" s="250" t="s">
        <v>565</v>
      </c>
      <c r="D299" s="250" t="s">
        <v>430</v>
      </c>
      <c r="E299" s="251" t="s">
        <v>566</v>
      </c>
      <c r="F299" s="252" t="s">
        <v>567</v>
      </c>
      <c r="G299" s="253" t="s">
        <v>171</v>
      </c>
      <c r="H299" s="254">
        <v>351.388</v>
      </c>
      <c r="I299" s="255"/>
      <c r="J299" s="256">
        <f>ROUND(I299*H299,2)</f>
        <v>0</v>
      </c>
      <c r="K299" s="252" t="s">
        <v>172</v>
      </c>
      <c r="L299" s="257"/>
      <c r="M299" s="258" t="s">
        <v>21</v>
      </c>
      <c r="N299" s="259" t="s">
        <v>43</v>
      </c>
      <c r="O299" s="42"/>
      <c r="P299" s="202">
        <f>O299*H299</f>
        <v>0</v>
      </c>
      <c r="Q299" s="202">
        <v>0.00287</v>
      </c>
      <c r="R299" s="202">
        <f>Q299*H299</f>
        <v>1.00848356</v>
      </c>
      <c r="S299" s="202">
        <v>0</v>
      </c>
      <c r="T299" s="203">
        <f>S299*H299</f>
        <v>0</v>
      </c>
      <c r="AR299" s="24" t="s">
        <v>348</v>
      </c>
      <c r="AT299" s="24" t="s">
        <v>430</v>
      </c>
      <c r="AU299" s="24" t="s">
        <v>82</v>
      </c>
      <c r="AY299" s="24" t="s">
        <v>165</v>
      </c>
      <c r="BE299" s="204">
        <f>IF(N299="základní",J299,0)</f>
        <v>0</v>
      </c>
      <c r="BF299" s="204">
        <f>IF(N299="snížená",J299,0)</f>
        <v>0</v>
      </c>
      <c r="BG299" s="204">
        <f>IF(N299="zákl. přenesená",J299,0)</f>
        <v>0</v>
      </c>
      <c r="BH299" s="204">
        <f>IF(N299="sníž. přenesená",J299,0)</f>
        <v>0</v>
      </c>
      <c r="BI299" s="204">
        <f>IF(N299="nulová",J299,0)</f>
        <v>0</v>
      </c>
      <c r="BJ299" s="24" t="s">
        <v>80</v>
      </c>
      <c r="BK299" s="204">
        <f>ROUND(I299*H299,2)</f>
        <v>0</v>
      </c>
      <c r="BL299" s="24" t="s">
        <v>270</v>
      </c>
      <c r="BM299" s="24" t="s">
        <v>568</v>
      </c>
    </row>
    <row r="300" spans="2:47" s="1" customFormat="1" ht="202.5">
      <c r="B300" s="41"/>
      <c r="C300" s="63"/>
      <c r="D300" s="207" t="s">
        <v>542</v>
      </c>
      <c r="E300" s="63"/>
      <c r="F300" s="260" t="s">
        <v>569</v>
      </c>
      <c r="G300" s="63"/>
      <c r="H300" s="63"/>
      <c r="I300" s="164"/>
      <c r="J300" s="63"/>
      <c r="K300" s="63"/>
      <c r="L300" s="61"/>
      <c r="M300" s="261"/>
      <c r="N300" s="42"/>
      <c r="O300" s="42"/>
      <c r="P300" s="42"/>
      <c r="Q300" s="42"/>
      <c r="R300" s="42"/>
      <c r="S300" s="42"/>
      <c r="T300" s="78"/>
      <c r="AT300" s="24" t="s">
        <v>542</v>
      </c>
      <c r="AU300" s="24" t="s">
        <v>82</v>
      </c>
    </row>
    <row r="301" spans="2:51" s="12" customFormat="1" ht="13.5">
      <c r="B301" s="216"/>
      <c r="C301" s="217"/>
      <c r="D301" s="207" t="s">
        <v>175</v>
      </c>
      <c r="E301" s="218" t="s">
        <v>21</v>
      </c>
      <c r="F301" s="219" t="s">
        <v>570</v>
      </c>
      <c r="G301" s="217"/>
      <c r="H301" s="220">
        <v>333.628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175</v>
      </c>
      <c r="AU301" s="226" t="s">
        <v>82</v>
      </c>
      <c r="AV301" s="12" t="s">
        <v>82</v>
      </c>
      <c r="AW301" s="12" t="s">
        <v>35</v>
      </c>
      <c r="AX301" s="12" t="s">
        <v>72</v>
      </c>
      <c r="AY301" s="226" t="s">
        <v>165</v>
      </c>
    </row>
    <row r="302" spans="2:51" s="12" customFormat="1" ht="13.5">
      <c r="B302" s="216"/>
      <c r="C302" s="217"/>
      <c r="D302" s="207" t="s">
        <v>175</v>
      </c>
      <c r="E302" s="218" t="s">
        <v>21</v>
      </c>
      <c r="F302" s="219" t="s">
        <v>571</v>
      </c>
      <c r="G302" s="217"/>
      <c r="H302" s="220">
        <v>17.76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175</v>
      </c>
      <c r="AU302" s="226" t="s">
        <v>82</v>
      </c>
      <c r="AV302" s="12" t="s">
        <v>82</v>
      </c>
      <c r="AW302" s="12" t="s">
        <v>35</v>
      </c>
      <c r="AX302" s="12" t="s">
        <v>72</v>
      </c>
      <c r="AY302" s="226" t="s">
        <v>165</v>
      </c>
    </row>
    <row r="303" spans="2:51" s="13" customFormat="1" ht="13.5">
      <c r="B303" s="227"/>
      <c r="C303" s="228"/>
      <c r="D303" s="207" t="s">
        <v>175</v>
      </c>
      <c r="E303" s="229" t="s">
        <v>21</v>
      </c>
      <c r="F303" s="230" t="s">
        <v>184</v>
      </c>
      <c r="G303" s="228"/>
      <c r="H303" s="231">
        <v>351.388</v>
      </c>
      <c r="I303" s="232"/>
      <c r="J303" s="228"/>
      <c r="K303" s="228"/>
      <c r="L303" s="233"/>
      <c r="M303" s="234"/>
      <c r="N303" s="235"/>
      <c r="O303" s="235"/>
      <c r="P303" s="235"/>
      <c r="Q303" s="235"/>
      <c r="R303" s="235"/>
      <c r="S303" s="235"/>
      <c r="T303" s="236"/>
      <c r="AT303" s="237" t="s">
        <v>175</v>
      </c>
      <c r="AU303" s="237" t="s">
        <v>82</v>
      </c>
      <c r="AV303" s="13" t="s">
        <v>173</v>
      </c>
      <c r="AW303" s="13" t="s">
        <v>35</v>
      </c>
      <c r="AX303" s="13" t="s">
        <v>80</v>
      </c>
      <c r="AY303" s="237" t="s">
        <v>165</v>
      </c>
    </row>
    <row r="304" spans="2:65" s="1" customFormat="1" ht="16.5" customHeight="1">
      <c r="B304" s="41"/>
      <c r="C304" s="193" t="s">
        <v>572</v>
      </c>
      <c r="D304" s="193" t="s">
        <v>168</v>
      </c>
      <c r="E304" s="194" t="s">
        <v>573</v>
      </c>
      <c r="F304" s="195" t="s">
        <v>574</v>
      </c>
      <c r="G304" s="196" t="s">
        <v>243</v>
      </c>
      <c r="H304" s="197">
        <v>220.52</v>
      </c>
      <c r="I304" s="198"/>
      <c r="J304" s="199">
        <f>ROUND(I304*H304,2)</f>
        <v>0</v>
      </c>
      <c r="K304" s="195" t="s">
        <v>172</v>
      </c>
      <c r="L304" s="61"/>
      <c r="M304" s="200" t="s">
        <v>21</v>
      </c>
      <c r="N304" s="201" t="s">
        <v>43</v>
      </c>
      <c r="O304" s="42"/>
      <c r="P304" s="202">
        <f>O304*H304</f>
        <v>0</v>
      </c>
      <c r="Q304" s="202">
        <v>0</v>
      </c>
      <c r="R304" s="202">
        <f>Q304*H304</f>
        <v>0</v>
      </c>
      <c r="S304" s="202">
        <v>0.0003</v>
      </c>
      <c r="T304" s="203">
        <f>S304*H304</f>
        <v>0.06615599999999999</v>
      </c>
      <c r="AR304" s="24" t="s">
        <v>270</v>
      </c>
      <c r="AT304" s="24" t="s">
        <v>168</v>
      </c>
      <c r="AU304" s="24" t="s">
        <v>82</v>
      </c>
      <c r="AY304" s="24" t="s">
        <v>165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24" t="s">
        <v>80</v>
      </c>
      <c r="BK304" s="204">
        <f>ROUND(I304*H304,2)</f>
        <v>0</v>
      </c>
      <c r="BL304" s="24" t="s">
        <v>270</v>
      </c>
      <c r="BM304" s="24" t="s">
        <v>575</v>
      </c>
    </row>
    <row r="305" spans="2:51" s="11" customFormat="1" ht="13.5">
      <c r="B305" s="205"/>
      <c r="C305" s="206"/>
      <c r="D305" s="207" t="s">
        <v>175</v>
      </c>
      <c r="E305" s="208" t="s">
        <v>21</v>
      </c>
      <c r="F305" s="209" t="s">
        <v>555</v>
      </c>
      <c r="G305" s="206"/>
      <c r="H305" s="208" t="s">
        <v>21</v>
      </c>
      <c r="I305" s="210"/>
      <c r="J305" s="206"/>
      <c r="K305" s="206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175</v>
      </c>
      <c r="AU305" s="215" t="s">
        <v>82</v>
      </c>
      <c r="AV305" s="11" t="s">
        <v>80</v>
      </c>
      <c r="AW305" s="11" t="s">
        <v>35</v>
      </c>
      <c r="AX305" s="11" t="s">
        <v>72</v>
      </c>
      <c r="AY305" s="215" t="s">
        <v>165</v>
      </c>
    </row>
    <row r="306" spans="2:51" s="12" customFormat="1" ht="13.5">
      <c r="B306" s="216"/>
      <c r="C306" s="217"/>
      <c r="D306" s="207" t="s">
        <v>175</v>
      </c>
      <c r="E306" s="218" t="s">
        <v>21</v>
      </c>
      <c r="F306" s="219" t="s">
        <v>576</v>
      </c>
      <c r="G306" s="217"/>
      <c r="H306" s="220">
        <v>48.65</v>
      </c>
      <c r="I306" s="221"/>
      <c r="J306" s="217"/>
      <c r="K306" s="217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175</v>
      </c>
      <c r="AU306" s="226" t="s">
        <v>82</v>
      </c>
      <c r="AV306" s="12" t="s">
        <v>82</v>
      </c>
      <c r="AW306" s="12" t="s">
        <v>35</v>
      </c>
      <c r="AX306" s="12" t="s">
        <v>72</v>
      </c>
      <c r="AY306" s="226" t="s">
        <v>165</v>
      </c>
    </row>
    <row r="307" spans="2:51" s="12" customFormat="1" ht="13.5">
      <c r="B307" s="216"/>
      <c r="C307" s="217"/>
      <c r="D307" s="207" t="s">
        <v>175</v>
      </c>
      <c r="E307" s="218" t="s">
        <v>21</v>
      </c>
      <c r="F307" s="219" t="s">
        <v>577</v>
      </c>
      <c r="G307" s="217"/>
      <c r="H307" s="220">
        <v>45.7</v>
      </c>
      <c r="I307" s="221"/>
      <c r="J307" s="217"/>
      <c r="K307" s="217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175</v>
      </c>
      <c r="AU307" s="226" t="s">
        <v>82</v>
      </c>
      <c r="AV307" s="12" t="s">
        <v>82</v>
      </c>
      <c r="AW307" s="12" t="s">
        <v>35</v>
      </c>
      <c r="AX307" s="12" t="s">
        <v>72</v>
      </c>
      <c r="AY307" s="226" t="s">
        <v>165</v>
      </c>
    </row>
    <row r="308" spans="2:51" s="12" customFormat="1" ht="13.5">
      <c r="B308" s="216"/>
      <c r="C308" s="217"/>
      <c r="D308" s="207" t="s">
        <v>175</v>
      </c>
      <c r="E308" s="218" t="s">
        <v>21</v>
      </c>
      <c r="F308" s="219" t="s">
        <v>578</v>
      </c>
      <c r="G308" s="217"/>
      <c r="H308" s="220">
        <v>13.07</v>
      </c>
      <c r="I308" s="221"/>
      <c r="J308" s="217"/>
      <c r="K308" s="217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175</v>
      </c>
      <c r="AU308" s="226" t="s">
        <v>82</v>
      </c>
      <c r="AV308" s="12" t="s">
        <v>82</v>
      </c>
      <c r="AW308" s="12" t="s">
        <v>35</v>
      </c>
      <c r="AX308" s="12" t="s">
        <v>72</v>
      </c>
      <c r="AY308" s="226" t="s">
        <v>165</v>
      </c>
    </row>
    <row r="309" spans="2:51" s="12" customFormat="1" ht="13.5">
      <c r="B309" s="216"/>
      <c r="C309" s="217"/>
      <c r="D309" s="207" t="s">
        <v>175</v>
      </c>
      <c r="E309" s="218" t="s">
        <v>21</v>
      </c>
      <c r="F309" s="219" t="s">
        <v>579</v>
      </c>
      <c r="G309" s="217"/>
      <c r="H309" s="220">
        <v>45.7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175</v>
      </c>
      <c r="AU309" s="226" t="s">
        <v>82</v>
      </c>
      <c r="AV309" s="12" t="s">
        <v>82</v>
      </c>
      <c r="AW309" s="12" t="s">
        <v>35</v>
      </c>
      <c r="AX309" s="12" t="s">
        <v>72</v>
      </c>
      <c r="AY309" s="226" t="s">
        <v>165</v>
      </c>
    </row>
    <row r="310" spans="2:51" s="12" customFormat="1" ht="13.5">
      <c r="B310" s="216"/>
      <c r="C310" s="217"/>
      <c r="D310" s="207" t="s">
        <v>175</v>
      </c>
      <c r="E310" s="218" t="s">
        <v>21</v>
      </c>
      <c r="F310" s="219" t="s">
        <v>580</v>
      </c>
      <c r="G310" s="217"/>
      <c r="H310" s="220">
        <v>21.7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175</v>
      </c>
      <c r="AU310" s="226" t="s">
        <v>82</v>
      </c>
      <c r="AV310" s="12" t="s">
        <v>82</v>
      </c>
      <c r="AW310" s="12" t="s">
        <v>35</v>
      </c>
      <c r="AX310" s="12" t="s">
        <v>72</v>
      </c>
      <c r="AY310" s="226" t="s">
        <v>165</v>
      </c>
    </row>
    <row r="311" spans="2:51" s="12" customFormat="1" ht="13.5">
      <c r="B311" s="216"/>
      <c r="C311" s="217"/>
      <c r="D311" s="207" t="s">
        <v>175</v>
      </c>
      <c r="E311" s="218" t="s">
        <v>21</v>
      </c>
      <c r="F311" s="219" t="s">
        <v>581</v>
      </c>
      <c r="G311" s="217"/>
      <c r="H311" s="220">
        <v>45.7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175</v>
      </c>
      <c r="AU311" s="226" t="s">
        <v>82</v>
      </c>
      <c r="AV311" s="12" t="s">
        <v>82</v>
      </c>
      <c r="AW311" s="12" t="s">
        <v>35</v>
      </c>
      <c r="AX311" s="12" t="s">
        <v>72</v>
      </c>
      <c r="AY311" s="226" t="s">
        <v>165</v>
      </c>
    </row>
    <row r="312" spans="2:51" s="12" customFormat="1" ht="13.5">
      <c r="B312" s="216"/>
      <c r="C312" s="217"/>
      <c r="D312" s="207" t="s">
        <v>175</v>
      </c>
      <c r="E312" s="218" t="s">
        <v>21</v>
      </c>
      <c r="F312" s="219" t="s">
        <v>582</v>
      </c>
      <c r="G312" s="217"/>
      <c r="H312" s="220">
        <v>0</v>
      </c>
      <c r="I312" s="221"/>
      <c r="J312" s="217"/>
      <c r="K312" s="217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175</v>
      </c>
      <c r="AU312" s="226" t="s">
        <v>82</v>
      </c>
      <c r="AV312" s="12" t="s">
        <v>82</v>
      </c>
      <c r="AW312" s="12" t="s">
        <v>35</v>
      </c>
      <c r="AX312" s="12" t="s">
        <v>72</v>
      </c>
      <c r="AY312" s="226" t="s">
        <v>165</v>
      </c>
    </row>
    <row r="313" spans="2:51" s="13" customFormat="1" ht="13.5">
      <c r="B313" s="227"/>
      <c r="C313" s="228"/>
      <c r="D313" s="207" t="s">
        <v>175</v>
      </c>
      <c r="E313" s="229" t="s">
        <v>21</v>
      </c>
      <c r="F313" s="230" t="s">
        <v>184</v>
      </c>
      <c r="G313" s="228"/>
      <c r="H313" s="231">
        <v>220.52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AT313" s="237" t="s">
        <v>175</v>
      </c>
      <c r="AU313" s="237" t="s">
        <v>82</v>
      </c>
      <c r="AV313" s="13" t="s">
        <v>173</v>
      </c>
      <c r="AW313" s="13" t="s">
        <v>35</v>
      </c>
      <c r="AX313" s="13" t="s">
        <v>80</v>
      </c>
      <c r="AY313" s="237" t="s">
        <v>165</v>
      </c>
    </row>
    <row r="314" spans="2:65" s="1" customFormat="1" ht="16.5" customHeight="1">
      <c r="B314" s="41"/>
      <c r="C314" s="193" t="s">
        <v>583</v>
      </c>
      <c r="D314" s="193" t="s">
        <v>168</v>
      </c>
      <c r="E314" s="194" t="s">
        <v>584</v>
      </c>
      <c r="F314" s="195" t="s">
        <v>585</v>
      </c>
      <c r="G314" s="196" t="s">
        <v>243</v>
      </c>
      <c r="H314" s="197">
        <v>246.67</v>
      </c>
      <c r="I314" s="198"/>
      <c r="J314" s="199">
        <f>ROUND(I314*H314,2)</f>
        <v>0</v>
      </c>
      <c r="K314" s="195" t="s">
        <v>172</v>
      </c>
      <c r="L314" s="61"/>
      <c r="M314" s="200" t="s">
        <v>21</v>
      </c>
      <c r="N314" s="201" t="s">
        <v>43</v>
      </c>
      <c r="O314" s="42"/>
      <c r="P314" s="202">
        <f>O314*H314</f>
        <v>0</v>
      </c>
      <c r="Q314" s="202">
        <v>2E-05</v>
      </c>
      <c r="R314" s="202">
        <f>Q314*H314</f>
        <v>0.0049334</v>
      </c>
      <c r="S314" s="202">
        <v>0</v>
      </c>
      <c r="T314" s="203">
        <f>S314*H314</f>
        <v>0</v>
      </c>
      <c r="AR314" s="24" t="s">
        <v>270</v>
      </c>
      <c r="AT314" s="24" t="s">
        <v>168</v>
      </c>
      <c r="AU314" s="24" t="s">
        <v>82</v>
      </c>
      <c r="AY314" s="24" t="s">
        <v>165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24" t="s">
        <v>80</v>
      </c>
      <c r="BK314" s="204">
        <f>ROUND(I314*H314,2)</f>
        <v>0</v>
      </c>
      <c r="BL314" s="24" t="s">
        <v>270</v>
      </c>
      <c r="BM314" s="24" t="s">
        <v>586</v>
      </c>
    </row>
    <row r="315" spans="2:51" s="11" customFormat="1" ht="13.5">
      <c r="B315" s="205"/>
      <c r="C315" s="206"/>
      <c r="D315" s="207" t="s">
        <v>175</v>
      </c>
      <c r="E315" s="208" t="s">
        <v>21</v>
      </c>
      <c r="F315" s="209" t="s">
        <v>555</v>
      </c>
      <c r="G315" s="206"/>
      <c r="H315" s="208" t="s">
        <v>21</v>
      </c>
      <c r="I315" s="210"/>
      <c r="J315" s="206"/>
      <c r="K315" s="206"/>
      <c r="L315" s="211"/>
      <c r="M315" s="212"/>
      <c r="N315" s="213"/>
      <c r="O315" s="213"/>
      <c r="P315" s="213"/>
      <c r="Q315" s="213"/>
      <c r="R315" s="213"/>
      <c r="S315" s="213"/>
      <c r="T315" s="214"/>
      <c r="AT315" s="215" t="s">
        <v>175</v>
      </c>
      <c r="AU315" s="215" t="s">
        <v>82</v>
      </c>
      <c r="AV315" s="11" t="s">
        <v>80</v>
      </c>
      <c r="AW315" s="11" t="s">
        <v>35</v>
      </c>
      <c r="AX315" s="11" t="s">
        <v>72</v>
      </c>
      <c r="AY315" s="215" t="s">
        <v>165</v>
      </c>
    </row>
    <row r="316" spans="2:51" s="12" customFormat="1" ht="13.5">
      <c r="B316" s="216"/>
      <c r="C316" s="217"/>
      <c r="D316" s="207" t="s">
        <v>175</v>
      </c>
      <c r="E316" s="218" t="s">
        <v>21</v>
      </c>
      <c r="F316" s="219" t="s">
        <v>576</v>
      </c>
      <c r="G316" s="217"/>
      <c r="H316" s="220">
        <v>48.65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175</v>
      </c>
      <c r="AU316" s="226" t="s">
        <v>82</v>
      </c>
      <c r="AV316" s="12" t="s">
        <v>82</v>
      </c>
      <c r="AW316" s="12" t="s">
        <v>35</v>
      </c>
      <c r="AX316" s="12" t="s">
        <v>72</v>
      </c>
      <c r="AY316" s="226" t="s">
        <v>165</v>
      </c>
    </row>
    <row r="317" spans="2:51" s="12" customFormat="1" ht="13.5">
      <c r="B317" s="216"/>
      <c r="C317" s="217"/>
      <c r="D317" s="207" t="s">
        <v>175</v>
      </c>
      <c r="E317" s="218" t="s">
        <v>21</v>
      </c>
      <c r="F317" s="219" t="s">
        <v>577</v>
      </c>
      <c r="G317" s="217"/>
      <c r="H317" s="220">
        <v>45.7</v>
      </c>
      <c r="I317" s="221"/>
      <c r="J317" s="217"/>
      <c r="K317" s="217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175</v>
      </c>
      <c r="AU317" s="226" t="s">
        <v>82</v>
      </c>
      <c r="AV317" s="12" t="s">
        <v>82</v>
      </c>
      <c r="AW317" s="12" t="s">
        <v>35</v>
      </c>
      <c r="AX317" s="12" t="s">
        <v>72</v>
      </c>
      <c r="AY317" s="226" t="s">
        <v>165</v>
      </c>
    </row>
    <row r="318" spans="2:51" s="12" customFormat="1" ht="13.5">
      <c r="B318" s="216"/>
      <c r="C318" s="217"/>
      <c r="D318" s="207" t="s">
        <v>175</v>
      </c>
      <c r="E318" s="218" t="s">
        <v>21</v>
      </c>
      <c r="F318" s="219" t="s">
        <v>578</v>
      </c>
      <c r="G318" s="217"/>
      <c r="H318" s="220">
        <v>13.07</v>
      </c>
      <c r="I318" s="221"/>
      <c r="J318" s="217"/>
      <c r="K318" s="217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175</v>
      </c>
      <c r="AU318" s="226" t="s">
        <v>82</v>
      </c>
      <c r="AV318" s="12" t="s">
        <v>82</v>
      </c>
      <c r="AW318" s="12" t="s">
        <v>35</v>
      </c>
      <c r="AX318" s="12" t="s">
        <v>72</v>
      </c>
      <c r="AY318" s="226" t="s">
        <v>165</v>
      </c>
    </row>
    <row r="319" spans="2:51" s="12" customFormat="1" ht="13.5">
      <c r="B319" s="216"/>
      <c r="C319" s="217"/>
      <c r="D319" s="207" t="s">
        <v>175</v>
      </c>
      <c r="E319" s="218" t="s">
        <v>21</v>
      </c>
      <c r="F319" s="219" t="s">
        <v>587</v>
      </c>
      <c r="G319" s="217"/>
      <c r="H319" s="220">
        <v>15.55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175</v>
      </c>
      <c r="AU319" s="226" t="s">
        <v>82</v>
      </c>
      <c r="AV319" s="12" t="s">
        <v>82</v>
      </c>
      <c r="AW319" s="12" t="s">
        <v>35</v>
      </c>
      <c r="AX319" s="12" t="s">
        <v>72</v>
      </c>
      <c r="AY319" s="226" t="s">
        <v>165</v>
      </c>
    </row>
    <row r="320" spans="2:51" s="12" customFormat="1" ht="13.5">
      <c r="B320" s="216"/>
      <c r="C320" s="217"/>
      <c r="D320" s="207" t="s">
        <v>175</v>
      </c>
      <c r="E320" s="218" t="s">
        <v>21</v>
      </c>
      <c r="F320" s="219" t="s">
        <v>579</v>
      </c>
      <c r="G320" s="217"/>
      <c r="H320" s="220">
        <v>45.7</v>
      </c>
      <c r="I320" s="221"/>
      <c r="J320" s="217"/>
      <c r="K320" s="217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175</v>
      </c>
      <c r="AU320" s="226" t="s">
        <v>82</v>
      </c>
      <c r="AV320" s="12" t="s">
        <v>82</v>
      </c>
      <c r="AW320" s="12" t="s">
        <v>35</v>
      </c>
      <c r="AX320" s="12" t="s">
        <v>72</v>
      </c>
      <c r="AY320" s="226" t="s">
        <v>165</v>
      </c>
    </row>
    <row r="321" spans="2:51" s="12" customFormat="1" ht="13.5">
      <c r="B321" s="216"/>
      <c r="C321" s="217"/>
      <c r="D321" s="207" t="s">
        <v>175</v>
      </c>
      <c r="E321" s="218" t="s">
        <v>21</v>
      </c>
      <c r="F321" s="219" t="s">
        <v>580</v>
      </c>
      <c r="G321" s="217"/>
      <c r="H321" s="220">
        <v>21.7</v>
      </c>
      <c r="I321" s="221"/>
      <c r="J321" s="217"/>
      <c r="K321" s="217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175</v>
      </c>
      <c r="AU321" s="226" t="s">
        <v>82</v>
      </c>
      <c r="AV321" s="12" t="s">
        <v>82</v>
      </c>
      <c r="AW321" s="12" t="s">
        <v>35</v>
      </c>
      <c r="AX321" s="12" t="s">
        <v>72</v>
      </c>
      <c r="AY321" s="226" t="s">
        <v>165</v>
      </c>
    </row>
    <row r="322" spans="2:51" s="12" customFormat="1" ht="13.5">
      <c r="B322" s="216"/>
      <c r="C322" s="217"/>
      <c r="D322" s="207" t="s">
        <v>175</v>
      </c>
      <c r="E322" s="218" t="s">
        <v>21</v>
      </c>
      <c r="F322" s="219" t="s">
        <v>581</v>
      </c>
      <c r="G322" s="217"/>
      <c r="H322" s="220">
        <v>45.7</v>
      </c>
      <c r="I322" s="221"/>
      <c r="J322" s="217"/>
      <c r="K322" s="217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175</v>
      </c>
      <c r="AU322" s="226" t="s">
        <v>82</v>
      </c>
      <c r="AV322" s="12" t="s">
        <v>82</v>
      </c>
      <c r="AW322" s="12" t="s">
        <v>35</v>
      </c>
      <c r="AX322" s="12" t="s">
        <v>72</v>
      </c>
      <c r="AY322" s="226" t="s">
        <v>165</v>
      </c>
    </row>
    <row r="323" spans="2:51" s="12" customFormat="1" ht="13.5">
      <c r="B323" s="216"/>
      <c r="C323" s="217"/>
      <c r="D323" s="207" t="s">
        <v>175</v>
      </c>
      <c r="E323" s="218" t="s">
        <v>21</v>
      </c>
      <c r="F323" s="219" t="s">
        <v>588</v>
      </c>
      <c r="G323" s="217"/>
      <c r="H323" s="220">
        <v>0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175</v>
      </c>
      <c r="AU323" s="226" t="s">
        <v>82</v>
      </c>
      <c r="AV323" s="12" t="s">
        <v>82</v>
      </c>
      <c r="AW323" s="12" t="s">
        <v>35</v>
      </c>
      <c r="AX323" s="12" t="s">
        <v>72</v>
      </c>
      <c r="AY323" s="226" t="s">
        <v>165</v>
      </c>
    </row>
    <row r="324" spans="2:51" s="12" customFormat="1" ht="13.5">
      <c r="B324" s="216"/>
      <c r="C324" s="217"/>
      <c r="D324" s="207" t="s">
        <v>175</v>
      </c>
      <c r="E324" s="218" t="s">
        <v>21</v>
      </c>
      <c r="F324" s="219" t="s">
        <v>589</v>
      </c>
      <c r="G324" s="217"/>
      <c r="H324" s="220">
        <v>10.6</v>
      </c>
      <c r="I324" s="221"/>
      <c r="J324" s="217"/>
      <c r="K324" s="217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175</v>
      </c>
      <c r="AU324" s="226" t="s">
        <v>82</v>
      </c>
      <c r="AV324" s="12" t="s">
        <v>82</v>
      </c>
      <c r="AW324" s="12" t="s">
        <v>35</v>
      </c>
      <c r="AX324" s="12" t="s">
        <v>72</v>
      </c>
      <c r="AY324" s="226" t="s">
        <v>165</v>
      </c>
    </row>
    <row r="325" spans="2:51" s="13" customFormat="1" ht="13.5">
      <c r="B325" s="227"/>
      <c r="C325" s="228"/>
      <c r="D325" s="207" t="s">
        <v>175</v>
      </c>
      <c r="E325" s="229" t="s">
        <v>128</v>
      </c>
      <c r="F325" s="230" t="s">
        <v>184</v>
      </c>
      <c r="G325" s="228"/>
      <c r="H325" s="231">
        <v>246.67</v>
      </c>
      <c r="I325" s="232"/>
      <c r="J325" s="228"/>
      <c r="K325" s="228"/>
      <c r="L325" s="233"/>
      <c r="M325" s="234"/>
      <c r="N325" s="235"/>
      <c r="O325" s="235"/>
      <c r="P325" s="235"/>
      <c r="Q325" s="235"/>
      <c r="R325" s="235"/>
      <c r="S325" s="235"/>
      <c r="T325" s="236"/>
      <c r="AT325" s="237" t="s">
        <v>175</v>
      </c>
      <c r="AU325" s="237" t="s">
        <v>82</v>
      </c>
      <c r="AV325" s="13" t="s">
        <v>173</v>
      </c>
      <c r="AW325" s="13" t="s">
        <v>35</v>
      </c>
      <c r="AX325" s="13" t="s">
        <v>80</v>
      </c>
      <c r="AY325" s="237" t="s">
        <v>165</v>
      </c>
    </row>
    <row r="326" spans="2:65" s="1" customFormat="1" ht="16.5" customHeight="1">
      <c r="B326" s="41"/>
      <c r="C326" s="250" t="s">
        <v>590</v>
      </c>
      <c r="D326" s="250" t="s">
        <v>430</v>
      </c>
      <c r="E326" s="251" t="s">
        <v>591</v>
      </c>
      <c r="F326" s="252" t="s">
        <v>592</v>
      </c>
      <c r="G326" s="253" t="s">
        <v>243</v>
      </c>
      <c r="H326" s="254">
        <v>271.337</v>
      </c>
      <c r="I326" s="255"/>
      <c r="J326" s="256">
        <f>ROUND(I326*H326,2)</f>
        <v>0</v>
      </c>
      <c r="K326" s="252" t="s">
        <v>21</v>
      </c>
      <c r="L326" s="257"/>
      <c r="M326" s="258" t="s">
        <v>21</v>
      </c>
      <c r="N326" s="259" t="s">
        <v>43</v>
      </c>
      <c r="O326" s="42"/>
      <c r="P326" s="202">
        <f>O326*H326</f>
        <v>0</v>
      </c>
      <c r="Q326" s="202">
        <v>0.0002</v>
      </c>
      <c r="R326" s="202">
        <f>Q326*H326</f>
        <v>0.0542674</v>
      </c>
      <c r="S326" s="202">
        <v>0</v>
      </c>
      <c r="T326" s="203">
        <f>S326*H326</f>
        <v>0</v>
      </c>
      <c r="AR326" s="24" t="s">
        <v>348</v>
      </c>
      <c r="AT326" s="24" t="s">
        <v>430</v>
      </c>
      <c r="AU326" s="24" t="s">
        <v>82</v>
      </c>
      <c r="AY326" s="24" t="s">
        <v>165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24" t="s">
        <v>80</v>
      </c>
      <c r="BK326" s="204">
        <f>ROUND(I326*H326,2)</f>
        <v>0</v>
      </c>
      <c r="BL326" s="24" t="s">
        <v>270</v>
      </c>
      <c r="BM326" s="24" t="s">
        <v>593</v>
      </c>
    </row>
    <row r="327" spans="2:51" s="12" customFormat="1" ht="13.5">
      <c r="B327" s="216"/>
      <c r="C327" s="217"/>
      <c r="D327" s="207" t="s">
        <v>175</v>
      </c>
      <c r="E327" s="218" t="s">
        <v>21</v>
      </c>
      <c r="F327" s="219" t="s">
        <v>594</v>
      </c>
      <c r="G327" s="217"/>
      <c r="H327" s="220">
        <v>271.337</v>
      </c>
      <c r="I327" s="221"/>
      <c r="J327" s="217"/>
      <c r="K327" s="217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175</v>
      </c>
      <c r="AU327" s="226" t="s">
        <v>82</v>
      </c>
      <c r="AV327" s="12" t="s">
        <v>82</v>
      </c>
      <c r="AW327" s="12" t="s">
        <v>35</v>
      </c>
      <c r="AX327" s="12" t="s">
        <v>80</v>
      </c>
      <c r="AY327" s="226" t="s">
        <v>165</v>
      </c>
    </row>
    <row r="328" spans="2:65" s="1" customFormat="1" ht="16.5" customHeight="1">
      <c r="B328" s="41"/>
      <c r="C328" s="193" t="s">
        <v>595</v>
      </c>
      <c r="D328" s="193" t="s">
        <v>168</v>
      </c>
      <c r="E328" s="194" t="s">
        <v>596</v>
      </c>
      <c r="F328" s="195" t="s">
        <v>597</v>
      </c>
      <c r="G328" s="196" t="s">
        <v>171</v>
      </c>
      <c r="H328" s="197">
        <v>310.925</v>
      </c>
      <c r="I328" s="198"/>
      <c r="J328" s="199">
        <f>ROUND(I328*H328,2)</f>
        <v>0</v>
      </c>
      <c r="K328" s="195" t="s">
        <v>172</v>
      </c>
      <c r="L328" s="61"/>
      <c r="M328" s="200" t="s">
        <v>21</v>
      </c>
      <c r="N328" s="201" t="s">
        <v>43</v>
      </c>
      <c r="O328" s="42"/>
      <c r="P328" s="202">
        <f>O328*H328</f>
        <v>0</v>
      </c>
      <c r="Q328" s="202">
        <v>0</v>
      </c>
      <c r="R328" s="202">
        <f>Q328*H328</f>
        <v>0</v>
      </c>
      <c r="S328" s="202">
        <v>0</v>
      </c>
      <c r="T328" s="203">
        <f>S328*H328</f>
        <v>0</v>
      </c>
      <c r="AR328" s="24" t="s">
        <v>270</v>
      </c>
      <c r="AT328" s="24" t="s">
        <v>168</v>
      </c>
      <c r="AU328" s="24" t="s">
        <v>82</v>
      </c>
      <c r="AY328" s="24" t="s">
        <v>165</v>
      </c>
      <c r="BE328" s="204">
        <f>IF(N328="základní",J328,0)</f>
        <v>0</v>
      </c>
      <c r="BF328" s="204">
        <f>IF(N328="snížená",J328,0)</f>
        <v>0</v>
      </c>
      <c r="BG328" s="204">
        <f>IF(N328="zákl. přenesená",J328,0)</f>
        <v>0</v>
      </c>
      <c r="BH328" s="204">
        <f>IF(N328="sníž. přenesená",J328,0)</f>
        <v>0</v>
      </c>
      <c r="BI328" s="204">
        <f>IF(N328="nulová",J328,0)</f>
        <v>0</v>
      </c>
      <c r="BJ328" s="24" t="s">
        <v>80</v>
      </c>
      <c r="BK328" s="204">
        <f>ROUND(I328*H328,2)</f>
        <v>0</v>
      </c>
      <c r="BL328" s="24" t="s">
        <v>270</v>
      </c>
      <c r="BM328" s="24" t="s">
        <v>598</v>
      </c>
    </row>
    <row r="329" spans="2:51" s="12" customFormat="1" ht="13.5">
      <c r="B329" s="216"/>
      <c r="C329" s="217"/>
      <c r="D329" s="207" t="s">
        <v>175</v>
      </c>
      <c r="E329" s="218" t="s">
        <v>21</v>
      </c>
      <c r="F329" s="219" t="s">
        <v>126</v>
      </c>
      <c r="G329" s="217"/>
      <c r="H329" s="220">
        <v>303.298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175</v>
      </c>
      <c r="AU329" s="226" t="s">
        <v>82</v>
      </c>
      <c r="AV329" s="12" t="s">
        <v>82</v>
      </c>
      <c r="AW329" s="12" t="s">
        <v>35</v>
      </c>
      <c r="AX329" s="12" t="s">
        <v>72</v>
      </c>
      <c r="AY329" s="226" t="s">
        <v>165</v>
      </c>
    </row>
    <row r="330" spans="2:51" s="12" customFormat="1" ht="13.5">
      <c r="B330" s="216"/>
      <c r="C330" s="217"/>
      <c r="D330" s="207" t="s">
        <v>175</v>
      </c>
      <c r="E330" s="218" t="s">
        <v>21</v>
      </c>
      <c r="F330" s="219" t="s">
        <v>599</v>
      </c>
      <c r="G330" s="217"/>
      <c r="H330" s="220">
        <v>-28.373</v>
      </c>
      <c r="I330" s="221"/>
      <c r="J330" s="217"/>
      <c r="K330" s="217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175</v>
      </c>
      <c r="AU330" s="226" t="s">
        <v>82</v>
      </c>
      <c r="AV330" s="12" t="s">
        <v>82</v>
      </c>
      <c r="AW330" s="12" t="s">
        <v>35</v>
      </c>
      <c r="AX330" s="12" t="s">
        <v>72</v>
      </c>
      <c r="AY330" s="226" t="s">
        <v>165</v>
      </c>
    </row>
    <row r="331" spans="2:51" s="12" customFormat="1" ht="13.5">
      <c r="B331" s="216"/>
      <c r="C331" s="217"/>
      <c r="D331" s="207" t="s">
        <v>175</v>
      </c>
      <c r="E331" s="218" t="s">
        <v>21</v>
      </c>
      <c r="F331" s="219" t="s">
        <v>600</v>
      </c>
      <c r="G331" s="217"/>
      <c r="H331" s="220">
        <v>36</v>
      </c>
      <c r="I331" s="221"/>
      <c r="J331" s="217"/>
      <c r="K331" s="217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175</v>
      </c>
      <c r="AU331" s="226" t="s">
        <v>82</v>
      </c>
      <c r="AV331" s="12" t="s">
        <v>82</v>
      </c>
      <c r="AW331" s="12" t="s">
        <v>35</v>
      </c>
      <c r="AX331" s="12" t="s">
        <v>72</v>
      </c>
      <c r="AY331" s="226" t="s">
        <v>165</v>
      </c>
    </row>
    <row r="332" spans="2:51" s="13" customFormat="1" ht="13.5">
      <c r="B332" s="227"/>
      <c r="C332" s="228"/>
      <c r="D332" s="207" t="s">
        <v>175</v>
      </c>
      <c r="E332" s="229" t="s">
        <v>21</v>
      </c>
      <c r="F332" s="230" t="s">
        <v>184</v>
      </c>
      <c r="G332" s="228"/>
      <c r="H332" s="231">
        <v>310.925</v>
      </c>
      <c r="I332" s="232"/>
      <c r="J332" s="228"/>
      <c r="K332" s="228"/>
      <c r="L332" s="233"/>
      <c r="M332" s="234"/>
      <c r="N332" s="235"/>
      <c r="O332" s="235"/>
      <c r="P332" s="235"/>
      <c r="Q332" s="235"/>
      <c r="R332" s="235"/>
      <c r="S332" s="235"/>
      <c r="T332" s="236"/>
      <c r="AT332" s="237" t="s">
        <v>175</v>
      </c>
      <c r="AU332" s="237" t="s">
        <v>82</v>
      </c>
      <c r="AV332" s="13" t="s">
        <v>173</v>
      </c>
      <c r="AW332" s="13" t="s">
        <v>35</v>
      </c>
      <c r="AX332" s="13" t="s">
        <v>80</v>
      </c>
      <c r="AY332" s="237" t="s">
        <v>165</v>
      </c>
    </row>
    <row r="333" spans="2:65" s="1" customFormat="1" ht="16.5" customHeight="1">
      <c r="B333" s="41"/>
      <c r="C333" s="193" t="s">
        <v>601</v>
      </c>
      <c r="D333" s="193" t="s">
        <v>168</v>
      </c>
      <c r="E333" s="194" t="s">
        <v>602</v>
      </c>
      <c r="F333" s="195" t="s">
        <v>603</v>
      </c>
      <c r="G333" s="196" t="s">
        <v>391</v>
      </c>
      <c r="H333" s="249"/>
      <c r="I333" s="198"/>
      <c r="J333" s="199">
        <f>ROUND(I333*H333,2)</f>
        <v>0</v>
      </c>
      <c r="K333" s="195" t="s">
        <v>172</v>
      </c>
      <c r="L333" s="61"/>
      <c r="M333" s="200" t="s">
        <v>21</v>
      </c>
      <c r="N333" s="201" t="s">
        <v>43</v>
      </c>
      <c r="O333" s="42"/>
      <c r="P333" s="202">
        <f>O333*H333</f>
        <v>0</v>
      </c>
      <c r="Q333" s="202">
        <v>0</v>
      </c>
      <c r="R333" s="202">
        <f>Q333*H333</f>
        <v>0</v>
      </c>
      <c r="S333" s="202">
        <v>0</v>
      </c>
      <c r="T333" s="203">
        <f>S333*H333</f>
        <v>0</v>
      </c>
      <c r="AR333" s="24" t="s">
        <v>270</v>
      </c>
      <c r="AT333" s="24" t="s">
        <v>168</v>
      </c>
      <c r="AU333" s="24" t="s">
        <v>82</v>
      </c>
      <c r="AY333" s="24" t="s">
        <v>165</v>
      </c>
      <c r="BE333" s="204">
        <f>IF(N333="základní",J333,0)</f>
        <v>0</v>
      </c>
      <c r="BF333" s="204">
        <f>IF(N333="snížená",J333,0)</f>
        <v>0</v>
      </c>
      <c r="BG333" s="204">
        <f>IF(N333="zákl. přenesená",J333,0)</f>
        <v>0</v>
      </c>
      <c r="BH333" s="204">
        <f>IF(N333="sníž. přenesená",J333,0)</f>
        <v>0</v>
      </c>
      <c r="BI333" s="204">
        <f>IF(N333="nulová",J333,0)</f>
        <v>0</v>
      </c>
      <c r="BJ333" s="24" t="s">
        <v>80</v>
      </c>
      <c r="BK333" s="204">
        <f>ROUND(I333*H333,2)</f>
        <v>0</v>
      </c>
      <c r="BL333" s="24" t="s">
        <v>270</v>
      </c>
      <c r="BM333" s="24" t="s">
        <v>604</v>
      </c>
    </row>
    <row r="334" spans="2:63" s="10" customFormat="1" ht="29.85" customHeight="1">
      <c r="B334" s="177"/>
      <c r="C334" s="178"/>
      <c r="D334" s="179" t="s">
        <v>71</v>
      </c>
      <c r="E334" s="191" t="s">
        <v>605</v>
      </c>
      <c r="F334" s="191" t="s">
        <v>606</v>
      </c>
      <c r="G334" s="178"/>
      <c r="H334" s="178"/>
      <c r="I334" s="181"/>
      <c r="J334" s="192">
        <f>BK334</f>
        <v>0</v>
      </c>
      <c r="K334" s="178"/>
      <c r="L334" s="183"/>
      <c r="M334" s="184"/>
      <c r="N334" s="185"/>
      <c r="O334" s="185"/>
      <c r="P334" s="186">
        <f>SUM(P335:P360)</f>
        <v>0</v>
      </c>
      <c r="Q334" s="185"/>
      <c r="R334" s="186">
        <f>SUM(R335:R360)</f>
        <v>0.1019562</v>
      </c>
      <c r="S334" s="185"/>
      <c r="T334" s="187">
        <f>SUM(T335:T360)</f>
        <v>0</v>
      </c>
      <c r="AR334" s="188" t="s">
        <v>82</v>
      </c>
      <c r="AT334" s="189" t="s">
        <v>71</v>
      </c>
      <c r="AU334" s="189" t="s">
        <v>80</v>
      </c>
      <c r="AY334" s="188" t="s">
        <v>165</v>
      </c>
      <c r="BK334" s="190">
        <f>SUM(BK335:BK360)</f>
        <v>0</v>
      </c>
    </row>
    <row r="335" spans="2:65" s="1" customFormat="1" ht="16.5" customHeight="1">
      <c r="B335" s="41"/>
      <c r="C335" s="193" t="s">
        <v>607</v>
      </c>
      <c r="D335" s="193" t="s">
        <v>168</v>
      </c>
      <c r="E335" s="194" t="s">
        <v>608</v>
      </c>
      <c r="F335" s="195" t="s">
        <v>609</v>
      </c>
      <c r="G335" s="196" t="s">
        <v>171</v>
      </c>
      <c r="H335" s="197">
        <v>154.267</v>
      </c>
      <c r="I335" s="198"/>
      <c r="J335" s="199">
        <f>ROUND(I335*H335,2)</f>
        <v>0</v>
      </c>
      <c r="K335" s="195" t="s">
        <v>172</v>
      </c>
      <c r="L335" s="61"/>
      <c r="M335" s="200" t="s">
        <v>21</v>
      </c>
      <c r="N335" s="201" t="s">
        <v>43</v>
      </c>
      <c r="O335" s="42"/>
      <c r="P335" s="202">
        <f>O335*H335</f>
        <v>0</v>
      </c>
      <c r="Q335" s="202">
        <v>2E-05</v>
      </c>
      <c r="R335" s="202">
        <f>Q335*H335</f>
        <v>0.0030853400000000002</v>
      </c>
      <c r="S335" s="202">
        <v>0</v>
      </c>
      <c r="T335" s="203">
        <f>S335*H335</f>
        <v>0</v>
      </c>
      <c r="AR335" s="24" t="s">
        <v>270</v>
      </c>
      <c r="AT335" s="24" t="s">
        <v>168</v>
      </c>
      <c r="AU335" s="24" t="s">
        <v>82</v>
      </c>
      <c r="AY335" s="24" t="s">
        <v>165</v>
      </c>
      <c r="BE335" s="204">
        <f>IF(N335="základní",J335,0)</f>
        <v>0</v>
      </c>
      <c r="BF335" s="204">
        <f>IF(N335="snížená",J335,0)</f>
        <v>0</v>
      </c>
      <c r="BG335" s="204">
        <f>IF(N335="zákl. přenesená",J335,0)</f>
        <v>0</v>
      </c>
      <c r="BH335" s="204">
        <f>IF(N335="sníž. přenesená",J335,0)</f>
        <v>0</v>
      </c>
      <c r="BI335" s="204">
        <f>IF(N335="nulová",J335,0)</f>
        <v>0</v>
      </c>
      <c r="BJ335" s="24" t="s">
        <v>80</v>
      </c>
      <c r="BK335" s="204">
        <f>ROUND(I335*H335,2)</f>
        <v>0</v>
      </c>
      <c r="BL335" s="24" t="s">
        <v>270</v>
      </c>
      <c r="BM335" s="24" t="s">
        <v>610</v>
      </c>
    </row>
    <row r="336" spans="2:51" s="11" customFormat="1" ht="13.5">
      <c r="B336" s="205"/>
      <c r="C336" s="206"/>
      <c r="D336" s="207" t="s">
        <v>175</v>
      </c>
      <c r="E336" s="208" t="s">
        <v>21</v>
      </c>
      <c r="F336" s="209" t="s">
        <v>611</v>
      </c>
      <c r="G336" s="206"/>
      <c r="H336" s="208" t="s">
        <v>21</v>
      </c>
      <c r="I336" s="210"/>
      <c r="J336" s="206"/>
      <c r="K336" s="206"/>
      <c r="L336" s="211"/>
      <c r="M336" s="212"/>
      <c r="N336" s="213"/>
      <c r="O336" s="213"/>
      <c r="P336" s="213"/>
      <c r="Q336" s="213"/>
      <c r="R336" s="213"/>
      <c r="S336" s="213"/>
      <c r="T336" s="214"/>
      <c r="AT336" s="215" t="s">
        <v>175</v>
      </c>
      <c r="AU336" s="215" t="s">
        <v>82</v>
      </c>
      <c r="AV336" s="11" t="s">
        <v>80</v>
      </c>
      <c r="AW336" s="11" t="s">
        <v>35</v>
      </c>
      <c r="AX336" s="11" t="s">
        <v>72</v>
      </c>
      <c r="AY336" s="215" t="s">
        <v>165</v>
      </c>
    </row>
    <row r="337" spans="2:51" s="12" customFormat="1" ht="13.5">
      <c r="B337" s="216"/>
      <c r="C337" s="217"/>
      <c r="D337" s="207" t="s">
        <v>175</v>
      </c>
      <c r="E337" s="218" t="s">
        <v>21</v>
      </c>
      <c r="F337" s="219" t="s">
        <v>612</v>
      </c>
      <c r="G337" s="217"/>
      <c r="H337" s="220">
        <v>86.394</v>
      </c>
      <c r="I337" s="221"/>
      <c r="J337" s="217"/>
      <c r="K337" s="217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175</v>
      </c>
      <c r="AU337" s="226" t="s">
        <v>82</v>
      </c>
      <c r="AV337" s="12" t="s">
        <v>82</v>
      </c>
      <c r="AW337" s="12" t="s">
        <v>35</v>
      </c>
      <c r="AX337" s="12" t="s">
        <v>72</v>
      </c>
      <c r="AY337" s="226" t="s">
        <v>165</v>
      </c>
    </row>
    <row r="338" spans="2:51" s="12" customFormat="1" ht="13.5">
      <c r="B338" s="216"/>
      <c r="C338" s="217"/>
      <c r="D338" s="207" t="s">
        <v>175</v>
      </c>
      <c r="E338" s="218" t="s">
        <v>21</v>
      </c>
      <c r="F338" s="219" t="s">
        <v>613</v>
      </c>
      <c r="G338" s="217"/>
      <c r="H338" s="220">
        <v>5.933</v>
      </c>
      <c r="I338" s="221"/>
      <c r="J338" s="217"/>
      <c r="K338" s="217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175</v>
      </c>
      <c r="AU338" s="226" t="s">
        <v>82</v>
      </c>
      <c r="AV338" s="12" t="s">
        <v>82</v>
      </c>
      <c r="AW338" s="12" t="s">
        <v>35</v>
      </c>
      <c r="AX338" s="12" t="s">
        <v>72</v>
      </c>
      <c r="AY338" s="226" t="s">
        <v>165</v>
      </c>
    </row>
    <row r="339" spans="2:51" s="11" customFormat="1" ht="13.5">
      <c r="B339" s="205"/>
      <c r="C339" s="206"/>
      <c r="D339" s="207" t="s">
        <v>175</v>
      </c>
      <c r="E339" s="208" t="s">
        <v>21</v>
      </c>
      <c r="F339" s="209" t="s">
        <v>614</v>
      </c>
      <c r="G339" s="206"/>
      <c r="H339" s="208" t="s">
        <v>21</v>
      </c>
      <c r="I339" s="210"/>
      <c r="J339" s="206"/>
      <c r="K339" s="206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175</v>
      </c>
      <c r="AU339" s="215" t="s">
        <v>82</v>
      </c>
      <c r="AV339" s="11" t="s">
        <v>80</v>
      </c>
      <c r="AW339" s="11" t="s">
        <v>35</v>
      </c>
      <c r="AX339" s="11" t="s">
        <v>72</v>
      </c>
      <c r="AY339" s="215" t="s">
        <v>165</v>
      </c>
    </row>
    <row r="340" spans="2:51" s="12" customFormat="1" ht="13.5">
      <c r="B340" s="216"/>
      <c r="C340" s="217"/>
      <c r="D340" s="207" t="s">
        <v>175</v>
      </c>
      <c r="E340" s="218" t="s">
        <v>21</v>
      </c>
      <c r="F340" s="219" t="s">
        <v>615</v>
      </c>
      <c r="G340" s="217"/>
      <c r="H340" s="220">
        <v>4.16</v>
      </c>
      <c r="I340" s="221"/>
      <c r="J340" s="217"/>
      <c r="K340" s="217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175</v>
      </c>
      <c r="AU340" s="226" t="s">
        <v>82</v>
      </c>
      <c r="AV340" s="12" t="s">
        <v>82</v>
      </c>
      <c r="AW340" s="12" t="s">
        <v>35</v>
      </c>
      <c r="AX340" s="12" t="s">
        <v>72</v>
      </c>
      <c r="AY340" s="226" t="s">
        <v>165</v>
      </c>
    </row>
    <row r="341" spans="2:51" s="11" customFormat="1" ht="13.5">
      <c r="B341" s="205"/>
      <c r="C341" s="206"/>
      <c r="D341" s="207" t="s">
        <v>175</v>
      </c>
      <c r="E341" s="208" t="s">
        <v>21</v>
      </c>
      <c r="F341" s="209" t="s">
        <v>616</v>
      </c>
      <c r="G341" s="206"/>
      <c r="H341" s="208" t="s">
        <v>21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175</v>
      </c>
      <c r="AU341" s="215" t="s">
        <v>82</v>
      </c>
      <c r="AV341" s="11" t="s">
        <v>80</v>
      </c>
      <c r="AW341" s="11" t="s">
        <v>35</v>
      </c>
      <c r="AX341" s="11" t="s">
        <v>72</v>
      </c>
      <c r="AY341" s="215" t="s">
        <v>165</v>
      </c>
    </row>
    <row r="342" spans="2:51" s="12" customFormat="1" ht="13.5">
      <c r="B342" s="216"/>
      <c r="C342" s="217"/>
      <c r="D342" s="207" t="s">
        <v>175</v>
      </c>
      <c r="E342" s="218" t="s">
        <v>21</v>
      </c>
      <c r="F342" s="219" t="s">
        <v>617</v>
      </c>
      <c r="G342" s="217"/>
      <c r="H342" s="220">
        <v>57.78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175</v>
      </c>
      <c r="AU342" s="226" t="s">
        <v>82</v>
      </c>
      <c r="AV342" s="12" t="s">
        <v>82</v>
      </c>
      <c r="AW342" s="12" t="s">
        <v>35</v>
      </c>
      <c r="AX342" s="12" t="s">
        <v>72</v>
      </c>
      <c r="AY342" s="226" t="s">
        <v>165</v>
      </c>
    </row>
    <row r="343" spans="2:51" s="13" customFormat="1" ht="13.5">
      <c r="B343" s="227"/>
      <c r="C343" s="228"/>
      <c r="D343" s="207" t="s">
        <v>175</v>
      </c>
      <c r="E343" s="229" t="s">
        <v>114</v>
      </c>
      <c r="F343" s="230" t="s">
        <v>184</v>
      </c>
      <c r="G343" s="228"/>
      <c r="H343" s="231">
        <v>154.267</v>
      </c>
      <c r="I343" s="232"/>
      <c r="J343" s="228"/>
      <c r="K343" s="228"/>
      <c r="L343" s="233"/>
      <c r="M343" s="234"/>
      <c r="N343" s="235"/>
      <c r="O343" s="235"/>
      <c r="P343" s="235"/>
      <c r="Q343" s="235"/>
      <c r="R343" s="235"/>
      <c r="S343" s="235"/>
      <c r="T343" s="236"/>
      <c r="AT343" s="237" t="s">
        <v>175</v>
      </c>
      <c r="AU343" s="237" t="s">
        <v>82</v>
      </c>
      <c r="AV343" s="13" t="s">
        <v>173</v>
      </c>
      <c r="AW343" s="13" t="s">
        <v>35</v>
      </c>
      <c r="AX343" s="13" t="s">
        <v>80</v>
      </c>
      <c r="AY343" s="237" t="s">
        <v>165</v>
      </c>
    </row>
    <row r="344" spans="2:65" s="1" customFormat="1" ht="16.5" customHeight="1">
      <c r="B344" s="41"/>
      <c r="C344" s="193" t="s">
        <v>618</v>
      </c>
      <c r="D344" s="193" t="s">
        <v>168</v>
      </c>
      <c r="E344" s="194" t="s">
        <v>619</v>
      </c>
      <c r="F344" s="195" t="s">
        <v>620</v>
      </c>
      <c r="G344" s="196" t="s">
        <v>171</v>
      </c>
      <c r="H344" s="197">
        <v>154.267</v>
      </c>
      <c r="I344" s="198"/>
      <c r="J344" s="199">
        <f>ROUND(I344*H344,2)</f>
        <v>0</v>
      </c>
      <c r="K344" s="195" t="s">
        <v>172</v>
      </c>
      <c r="L344" s="61"/>
      <c r="M344" s="200" t="s">
        <v>21</v>
      </c>
      <c r="N344" s="201" t="s">
        <v>43</v>
      </c>
      <c r="O344" s="42"/>
      <c r="P344" s="202">
        <f>O344*H344</f>
        <v>0</v>
      </c>
      <c r="Q344" s="202">
        <v>0.00017</v>
      </c>
      <c r="R344" s="202">
        <f>Q344*H344</f>
        <v>0.02622539</v>
      </c>
      <c r="S344" s="202">
        <v>0</v>
      </c>
      <c r="T344" s="203">
        <f>S344*H344</f>
        <v>0</v>
      </c>
      <c r="AR344" s="24" t="s">
        <v>270</v>
      </c>
      <c r="AT344" s="24" t="s">
        <v>168</v>
      </c>
      <c r="AU344" s="24" t="s">
        <v>82</v>
      </c>
      <c r="AY344" s="24" t="s">
        <v>165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24" t="s">
        <v>80</v>
      </c>
      <c r="BK344" s="204">
        <f>ROUND(I344*H344,2)</f>
        <v>0</v>
      </c>
      <c r="BL344" s="24" t="s">
        <v>270</v>
      </c>
      <c r="BM344" s="24" t="s">
        <v>621</v>
      </c>
    </row>
    <row r="345" spans="2:51" s="12" customFormat="1" ht="13.5">
      <c r="B345" s="216"/>
      <c r="C345" s="217"/>
      <c r="D345" s="207" t="s">
        <v>175</v>
      </c>
      <c r="E345" s="218" t="s">
        <v>21</v>
      </c>
      <c r="F345" s="219" t="s">
        <v>114</v>
      </c>
      <c r="G345" s="217"/>
      <c r="H345" s="220">
        <v>154.267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175</v>
      </c>
      <c r="AU345" s="226" t="s">
        <v>82</v>
      </c>
      <c r="AV345" s="12" t="s">
        <v>82</v>
      </c>
      <c r="AW345" s="12" t="s">
        <v>35</v>
      </c>
      <c r="AX345" s="12" t="s">
        <v>80</v>
      </c>
      <c r="AY345" s="226" t="s">
        <v>165</v>
      </c>
    </row>
    <row r="346" spans="2:65" s="1" customFormat="1" ht="16.5" customHeight="1">
      <c r="B346" s="41"/>
      <c r="C346" s="193" t="s">
        <v>622</v>
      </c>
      <c r="D346" s="193" t="s">
        <v>168</v>
      </c>
      <c r="E346" s="194" t="s">
        <v>623</v>
      </c>
      <c r="F346" s="195" t="s">
        <v>624</v>
      </c>
      <c r="G346" s="196" t="s">
        <v>171</v>
      </c>
      <c r="H346" s="197">
        <v>154.267</v>
      </c>
      <c r="I346" s="198"/>
      <c r="J346" s="199">
        <f>ROUND(I346*H346,2)</f>
        <v>0</v>
      </c>
      <c r="K346" s="195" t="s">
        <v>172</v>
      </c>
      <c r="L346" s="61"/>
      <c r="M346" s="200" t="s">
        <v>21</v>
      </c>
      <c r="N346" s="201" t="s">
        <v>43</v>
      </c>
      <c r="O346" s="42"/>
      <c r="P346" s="202">
        <f>O346*H346</f>
        <v>0</v>
      </c>
      <c r="Q346" s="202">
        <v>0.00014</v>
      </c>
      <c r="R346" s="202">
        <f>Q346*H346</f>
        <v>0.021597379999999996</v>
      </c>
      <c r="S346" s="202">
        <v>0</v>
      </c>
      <c r="T346" s="203">
        <f>S346*H346</f>
        <v>0</v>
      </c>
      <c r="AR346" s="24" t="s">
        <v>270</v>
      </c>
      <c r="AT346" s="24" t="s">
        <v>168</v>
      </c>
      <c r="AU346" s="24" t="s">
        <v>82</v>
      </c>
      <c r="AY346" s="24" t="s">
        <v>165</v>
      </c>
      <c r="BE346" s="204">
        <f>IF(N346="základní",J346,0)</f>
        <v>0</v>
      </c>
      <c r="BF346" s="204">
        <f>IF(N346="snížená",J346,0)</f>
        <v>0</v>
      </c>
      <c r="BG346" s="204">
        <f>IF(N346="zákl. přenesená",J346,0)</f>
        <v>0</v>
      </c>
      <c r="BH346" s="204">
        <f>IF(N346="sníž. přenesená",J346,0)</f>
        <v>0</v>
      </c>
      <c r="BI346" s="204">
        <f>IF(N346="nulová",J346,0)</f>
        <v>0</v>
      </c>
      <c r="BJ346" s="24" t="s">
        <v>80</v>
      </c>
      <c r="BK346" s="204">
        <f>ROUND(I346*H346,2)</f>
        <v>0</v>
      </c>
      <c r="BL346" s="24" t="s">
        <v>270</v>
      </c>
      <c r="BM346" s="24" t="s">
        <v>625</v>
      </c>
    </row>
    <row r="347" spans="2:51" s="12" customFormat="1" ht="13.5">
      <c r="B347" s="216"/>
      <c r="C347" s="217"/>
      <c r="D347" s="207" t="s">
        <v>175</v>
      </c>
      <c r="E347" s="218" t="s">
        <v>21</v>
      </c>
      <c r="F347" s="219" t="s">
        <v>114</v>
      </c>
      <c r="G347" s="217"/>
      <c r="H347" s="220">
        <v>154.267</v>
      </c>
      <c r="I347" s="221"/>
      <c r="J347" s="217"/>
      <c r="K347" s="217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175</v>
      </c>
      <c r="AU347" s="226" t="s">
        <v>82</v>
      </c>
      <c r="AV347" s="12" t="s">
        <v>82</v>
      </c>
      <c r="AW347" s="12" t="s">
        <v>35</v>
      </c>
      <c r="AX347" s="12" t="s">
        <v>80</v>
      </c>
      <c r="AY347" s="226" t="s">
        <v>165</v>
      </c>
    </row>
    <row r="348" spans="2:65" s="1" customFormat="1" ht="16.5" customHeight="1">
      <c r="B348" s="41"/>
      <c r="C348" s="193" t="s">
        <v>626</v>
      </c>
      <c r="D348" s="193" t="s">
        <v>168</v>
      </c>
      <c r="E348" s="194" t="s">
        <v>627</v>
      </c>
      <c r="F348" s="195" t="s">
        <v>628</v>
      </c>
      <c r="G348" s="196" t="s">
        <v>171</v>
      </c>
      <c r="H348" s="197">
        <v>308.534</v>
      </c>
      <c r="I348" s="198"/>
      <c r="J348" s="199">
        <f>ROUND(I348*H348,2)</f>
        <v>0</v>
      </c>
      <c r="K348" s="195" t="s">
        <v>172</v>
      </c>
      <c r="L348" s="61"/>
      <c r="M348" s="200" t="s">
        <v>21</v>
      </c>
      <c r="N348" s="201" t="s">
        <v>43</v>
      </c>
      <c r="O348" s="42"/>
      <c r="P348" s="202">
        <f>O348*H348</f>
        <v>0</v>
      </c>
      <c r="Q348" s="202">
        <v>0.00012</v>
      </c>
      <c r="R348" s="202">
        <f>Q348*H348</f>
        <v>0.03702408</v>
      </c>
      <c r="S348" s="202">
        <v>0</v>
      </c>
      <c r="T348" s="203">
        <f>S348*H348</f>
        <v>0</v>
      </c>
      <c r="AR348" s="24" t="s">
        <v>270</v>
      </c>
      <c r="AT348" s="24" t="s">
        <v>168</v>
      </c>
      <c r="AU348" s="24" t="s">
        <v>82</v>
      </c>
      <c r="AY348" s="24" t="s">
        <v>165</v>
      </c>
      <c r="BE348" s="204">
        <f>IF(N348="základní",J348,0)</f>
        <v>0</v>
      </c>
      <c r="BF348" s="204">
        <f>IF(N348="snížená",J348,0)</f>
        <v>0</v>
      </c>
      <c r="BG348" s="204">
        <f>IF(N348="zákl. přenesená",J348,0)</f>
        <v>0</v>
      </c>
      <c r="BH348" s="204">
        <f>IF(N348="sníž. přenesená",J348,0)</f>
        <v>0</v>
      </c>
      <c r="BI348" s="204">
        <f>IF(N348="nulová",J348,0)</f>
        <v>0</v>
      </c>
      <c r="BJ348" s="24" t="s">
        <v>80</v>
      </c>
      <c r="BK348" s="204">
        <f>ROUND(I348*H348,2)</f>
        <v>0</v>
      </c>
      <c r="BL348" s="24" t="s">
        <v>270</v>
      </c>
      <c r="BM348" s="24" t="s">
        <v>629</v>
      </c>
    </row>
    <row r="349" spans="2:51" s="12" customFormat="1" ht="13.5">
      <c r="B349" s="216"/>
      <c r="C349" s="217"/>
      <c r="D349" s="207" t="s">
        <v>175</v>
      </c>
      <c r="E349" s="218" t="s">
        <v>21</v>
      </c>
      <c r="F349" s="219" t="s">
        <v>630</v>
      </c>
      <c r="G349" s="217"/>
      <c r="H349" s="220">
        <v>308.534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175</v>
      </c>
      <c r="AU349" s="226" t="s">
        <v>82</v>
      </c>
      <c r="AV349" s="12" t="s">
        <v>82</v>
      </c>
      <c r="AW349" s="12" t="s">
        <v>35</v>
      </c>
      <c r="AX349" s="12" t="s">
        <v>80</v>
      </c>
      <c r="AY349" s="226" t="s">
        <v>165</v>
      </c>
    </row>
    <row r="350" spans="2:65" s="1" customFormat="1" ht="16.5" customHeight="1">
      <c r="B350" s="41"/>
      <c r="C350" s="193" t="s">
        <v>631</v>
      </c>
      <c r="D350" s="193" t="s">
        <v>168</v>
      </c>
      <c r="E350" s="194" t="s">
        <v>632</v>
      </c>
      <c r="F350" s="195" t="s">
        <v>633</v>
      </c>
      <c r="G350" s="196" t="s">
        <v>171</v>
      </c>
      <c r="H350" s="197">
        <v>154.267</v>
      </c>
      <c r="I350" s="198"/>
      <c r="J350" s="199">
        <f>ROUND(I350*H350,2)</f>
        <v>0</v>
      </c>
      <c r="K350" s="195" t="s">
        <v>172</v>
      </c>
      <c r="L350" s="61"/>
      <c r="M350" s="200" t="s">
        <v>21</v>
      </c>
      <c r="N350" s="201" t="s">
        <v>43</v>
      </c>
      <c r="O350" s="42"/>
      <c r="P350" s="202">
        <f>O350*H350</f>
        <v>0</v>
      </c>
      <c r="Q350" s="202">
        <v>3E-05</v>
      </c>
      <c r="R350" s="202">
        <f>Q350*H350</f>
        <v>0.00462801</v>
      </c>
      <c r="S350" s="202">
        <v>0</v>
      </c>
      <c r="T350" s="203">
        <f>S350*H350</f>
        <v>0</v>
      </c>
      <c r="AR350" s="24" t="s">
        <v>270</v>
      </c>
      <c r="AT350" s="24" t="s">
        <v>168</v>
      </c>
      <c r="AU350" s="24" t="s">
        <v>82</v>
      </c>
      <c r="AY350" s="24" t="s">
        <v>165</v>
      </c>
      <c r="BE350" s="204">
        <f>IF(N350="základní",J350,0)</f>
        <v>0</v>
      </c>
      <c r="BF350" s="204">
        <f>IF(N350="snížená",J350,0)</f>
        <v>0</v>
      </c>
      <c r="BG350" s="204">
        <f>IF(N350="zákl. přenesená",J350,0)</f>
        <v>0</v>
      </c>
      <c r="BH350" s="204">
        <f>IF(N350="sníž. přenesená",J350,0)</f>
        <v>0</v>
      </c>
      <c r="BI350" s="204">
        <f>IF(N350="nulová",J350,0)</f>
        <v>0</v>
      </c>
      <c r="BJ350" s="24" t="s">
        <v>80</v>
      </c>
      <c r="BK350" s="204">
        <f>ROUND(I350*H350,2)</f>
        <v>0</v>
      </c>
      <c r="BL350" s="24" t="s">
        <v>270</v>
      </c>
      <c r="BM350" s="24" t="s">
        <v>634</v>
      </c>
    </row>
    <row r="351" spans="2:51" s="12" customFormat="1" ht="13.5">
      <c r="B351" s="216"/>
      <c r="C351" s="217"/>
      <c r="D351" s="207" t="s">
        <v>175</v>
      </c>
      <c r="E351" s="218" t="s">
        <v>21</v>
      </c>
      <c r="F351" s="219" t="s">
        <v>114</v>
      </c>
      <c r="G351" s="217"/>
      <c r="H351" s="220">
        <v>154.267</v>
      </c>
      <c r="I351" s="221"/>
      <c r="J351" s="217"/>
      <c r="K351" s="217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175</v>
      </c>
      <c r="AU351" s="226" t="s">
        <v>82</v>
      </c>
      <c r="AV351" s="12" t="s">
        <v>82</v>
      </c>
      <c r="AW351" s="12" t="s">
        <v>35</v>
      </c>
      <c r="AX351" s="12" t="s">
        <v>80</v>
      </c>
      <c r="AY351" s="226" t="s">
        <v>165</v>
      </c>
    </row>
    <row r="352" spans="2:65" s="1" customFormat="1" ht="16.5" customHeight="1">
      <c r="B352" s="41"/>
      <c r="C352" s="193" t="s">
        <v>635</v>
      </c>
      <c r="D352" s="193" t="s">
        <v>168</v>
      </c>
      <c r="E352" s="194" t="s">
        <v>636</v>
      </c>
      <c r="F352" s="195" t="s">
        <v>637</v>
      </c>
      <c r="G352" s="196" t="s">
        <v>171</v>
      </c>
      <c r="H352" s="197">
        <v>16.2</v>
      </c>
      <c r="I352" s="198"/>
      <c r="J352" s="199">
        <f>ROUND(I352*H352,2)</f>
        <v>0</v>
      </c>
      <c r="K352" s="195" t="s">
        <v>172</v>
      </c>
      <c r="L352" s="61"/>
      <c r="M352" s="200" t="s">
        <v>21</v>
      </c>
      <c r="N352" s="201" t="s">
        <v>43</v>
      </c>
      <c r="O352" s="42"/>
      <c r="P352" s="202">
        <f>O352*H352</f>
        <v>0</v>
      </c>
      <c r="Q352" s="202">
        <v>0.00015</v>
      </c>
      <c r="R352" s="202">
        <f>Q352*H352</f>
        <v>0.00243</v>
      </c>
      <c r="S352" s="202">
        <v>0</v>
      </c>
      <c r="T352" s="203">
        <f>S352*H352</f>
        <v>0</v>
      </c>
      <c r="AR352" s="24" t="s">
        <v>270</v>
      </c>
      <c r="AT352" s="24" t="s">
        <v>168</v>
      </c>
      <c r="AU352" s="24" t="s">
        <v>82</v>
      </c>
      <c r="AY352" s="24" t="s">
        <v>165</v>
      </c>
      <c r="BE352" s="204">
        <f>IF(N352="základní",J352,0)</f>
        <v>0</v>
      </c>
      <c r="BF352" s="204">
        <f>IF(N352="snížená",J352,0)</f>
        <v>0</v>
      </c>
      <c r="BG352" s="204">
        <f>IF(N352="zákl. přenesená",J352,0)</f>
        <v>0</v>
      </c>
      <c r="BH352" s="204">
        <f>IF(N352="sníž. přenesená",J352,0)</f>
        <v>0</v>
      </c>
      <c r="BI352" s="204">
        <f>IF(N352="nulová",J352,0)</f>
        <v>0</v>
      </c>
      <c r="BJ352" s="24" t="s">
        <v>80</v>
      </c>
      <c r="BK352" s="204">
        <f>ROUND(I352*H352,2)</f>
        <v>0</v>
      </c>
      <c r="BL352" s="24" t="s">
        <v>270</v>
      </c>
      <c r="BM352" s="24" t="s">
        <v>638</v>
      </c>
    </row>
    <row r="353" spans="2:51" s="12" customFormat="1" ht="13.5">
      <c r="B353" s="216"/>
      <c r="C353" s="217"/>
      <c r="D353" s="207" t="s">
        <v>175</v>
      </c>
      <c r="E353" s="218" t="s">
        <v>21</v>
      </c>
      <c r="F353" s="219" t="s">
        <v>124</v>
      </c>
      <c r="G353" s="217"/>
      <c r="H353" s="220">
        <v>16.2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175</v>
      </c>
      <c r="AU353" s="226" t="s">
        <v>82</v>
      </c>
      <c r="AV353" s="12" t="s">
        <v>82</v>
      </c>
      <c r="AW353" s="12" t="s">
        <v>35</v>
      </c>
      <c r="AX353" s="12" t="s">
        <v>80</v>
      </c>
      <c r="AY353" s="226" t="s">
        <v>165</v>
      </c>
    </row>
    <row r="354" spans="2:65" s="1" customFormat="1" ht="16.5" customHeight="1">
      <c r="B354" s="41"/>
      <c r="C354" s="193" t="s">
        <v>639</v>
      </c>
      <c r="D354" s="193" t="s">
        <v>168</v>
      </c>
      <c r="E354" s="194" t="s">
        <v>640</v>
      </c>
      <c r="F354" s="195" t="s">
        <v>641</v>
      </c>
      <c r="G354" s="196" t="s">
        <v>171</v>
      </c>
      <c r="H354" s="197">
        <v>16.2</v>
      </c>
      <c r="I354" s="198"/>
      <c r="J354" s="199">
        <f>ROUND(I354*H354,2)</f>
        <v>0</v>
      </c>
      <c r="K354" s="195" t="s">
        <v>172</v>
      </c>
      <c r="L354" s="61"/>
      <c r="M354" s="200" t="s">
        <v>21</v>
      </c>
      <c r="N354" s="201" t="s">
        <v>43</v>
      </c>
      <c r="O354" s="42"/>
      <c r="P354" s="202">
        <f>O354*H354</f>
        <v>0</v>
      </c>
      <c r="Q354" s="202">
        <v>0.00033</v>
      </c>
      <c r="R354" s="202">
        <f>Q354*H354</f>
        <v>0.005346</v>
      </c>
      <c r="S354" s="202">
        <v>0</v>
      </c>
      <c r="T354" s="203">
        <f>S354*H354</f>
        <v>0</v>
      </c>
      <c r="AR354" s="24" t="s">
        <v>270</v>
      </c>
      <c r="AT354" s="24" t="s">
        <v>168</v>
      </c>
      <c r="AU354" s="24" t="s">
        <v>82</v>
      </c>
      <c r="AY354" s="24" t="s">
        <v>165</v>
      </c>
      <c r="BE354" s="204">
        <f>IF(N354="základní",J354,0)</f>
        <v>0</v>
      </c>
      <c r="BF354" s="204">
        <f>IF(N354="snížená",J354,0)</f>
        <v>0</v>
      </c>
      <c r="BG354" s="204">
        <f>IF(N354="zákl. přenesená",J354,0)</f>
        <v>0</v>
      </c>
      <c r="BH354" s="204">
        <f>IF(N354="sníž. přenesená",J354,0)</f>
        <v>0</v>
      </c>
      <c r="BI354" s="204">
        <f>IF(N354="nulová",J354,0)</f>
        <v>0</v>
      </c>
      <c r="BJ354" s="24" t="s">
        <v>80</v>
      </c>
      <c r="BK354" s="204">
        <f>ROUND(I354*H354,2)</f>
        <v>0</v>
      </c>
      <c r="BL354" s="24" t="s">
        <v>270</v>
      </c>
      <c r="BM354" s="24" t="s">
        <v>642</v>
      </c>
    </row>
    <row r="355" spans="2:51" s="12" customFormat="1" ht="13.5">
      <c r="B355" s="216"/>
      <c r="C355" s="217"/>
      <c r="D355" s="207" t="s">
        <v>175</v>
      </c>
      <c r="E355" s="218" t="s">
        <v>21</v>
      </c>
      <c r="F355" s="219" t="s">
        <v>124</v>
      </c>
      <c r="G355" s="217"/>
      <c r="H355" s="220">
        <v>16.2</v>
      </c>
      <c r="I355" s="221"/>
      <c r="J355" s="217"/>
      <c r="K355" s="217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175</v>
      </c>
      <c r="AU355" s="226" t="s">
        <v>82</v>
      </c>
      <c r="AV355" s="12" t="s">
        <v>82</v>
      </c>
      <c r="AW355" s="12" t="s">
        <v>35</v>
      </c>
      <c r="AX355" s="12" t="s">
        <v>80</v>
      </c>
      <c r="AY355" s="226" t="s">
        <v>165</v>
      </c>
    </row>
    <row r="356" spans="2:65" s="1" customFormat="1" ht="25.5" customHeight="1">
      <c r="B356" s="41"/>
      <c r="C356" s="193" t="s">
        <v>643</v>
      </c>
      <c r="D356" s="193" t="s">
        <v>168</v>
      </c>
      <c r="E356" s="194" t="s">
        <v>644</v>
      </c>
      <c r="F356" s="195" t="s">
        <v>645</v>
      </c>
      <c r="G356" s="196" t="s">
        <v>171</v>
      </c>
      <c r="H356" s="197">
        <v>16.2</v>
      </c>
      <c r="I356" s="198"/>
      <c r="J356" s="199">
        <f>ROUND(I356*H356,2)</f>
        <v>0</v>
      </c>
      <c r="K356" s="195" t="s">
        <v>172</v>
      </c>
      <c r="L356" s="61"/>
      <c r="M356" s="200" t="s">
        <v>21</v>
      </c>
      <c r="N356" s="201" t="s">
        <v>43</v>
      </c>
      <c r="O356" s="42"/>
      <c r="P356" s="202">
        <f>O356*H356</f>
        <v>0</v>
      </c>
      <c r="Q356" s="202">
        <v>0.0001</v>
      </c>
      <c r="R356" s="202">
        <f>Q356*H356</f>
        <v>0.00162</v>
      </c>
      <c r="S356" s="202">
        <v>0</v>
      </c>
      <c r="T356" s="203">
        <f>S356*H356</f>
        <v>0</v>
      </c>
      <c r="AR356" s="24" t="s">
        <v>270</v>
      </c>
      <c r="AT356" s="24" t="s">
        <v>168</v>
      </c>
      <c r="AU356" s="24" t="s">
        <v>82</v>
      </c>
      <c r="AY356" s="24" t="s">
        <v>165</v>
      </c>
      <c r="BE356" s="204">
        <f>IF(N356="základní",J356,0)</f>
        <v>0</v>
      </c>
      <c r="BF356" s="204">
        <f>IF(N356="snížená",J356,0)</f>
        <v>0</v>
      </c>
      <c r="BG356" s="204">
        <f>IF(N356="zákl. přenesená",J356,0)</f>
        <v>0</v>
      </c>
      <c r="BH356" s="204">
        <f>IF(N356="sníž. přenesená",J356,0)</f>
        <v>0</v>
      </c>
      <c r="BI356" s="204">
        <f>IF(N356="nulová",J356,0)</f>
        <v>0</v>
      </c>
      <c r="BJ356" s="24" t="s">
        <v>80</v>
      </c>
      <c r="BK356" s="204">
        <f>ROUND(I356*H356,2)</f>
        <v>0</v>
      </c>
      <c r="BL356" s="24" t="s">
        <v>270</v>
      </c>
      <c r="BM356" s="24" t="s">
        <v>646</v>
      </c>
    </row>
    <row r="357" spans="2:51" s="11" customFormat="1" ht="13.5">
      <c r="B357" s="205"/>
      <c r="C357" s="206"/>
      <c r="D357" s="207" t="s">
        <v>175</v>
      </c>
      <c r="E357" s="208" t="s">
        <v>21</v>
      </c>
      <c r="F357" s="209" t="s">
        <v>647</v>
      </c>
      <c r="G357" s="206"/>
      <c r="H357" s="208" t="s">
        <v>21</v>
      </c>
      <c r="I357" s="210"/>
      <c r="J357" s="206"/>
      <c r="K357" s="206"/>
      <c r="L357" s="211"/>
      <c r="M357" s="212"/>
      <c r="N357" s="213"/>
      <c r="O357" s="213"/>
      <c r="P357" s="213"/>
      <c r="Q357" s="213"/>
      <c r="R357" s="213"/>
      <c r="S357" s="213"/>
      <c r="T357" s="214"/>
      <c r="AT357" s="215" t="s">
        <v>175</v>
      </c>
      <c r="AU357" s="215" t="s">
        <v>82</v>
      </c>
      <c r="AV357" s="11" t="s">
        <v>80</v>
      </c>
      <c r="AW357" s="11" t="s">
        <v>35</v>
      </c>
      <c r="AX357" s="11" t="s">
        <v>72</v>
      </c>
      <c r="AY357" s="215" t="s">
        <v>165</v>
      </c>
    </row>
    <row r="358" spans="2:51" s="12" customFormat="1" ht="13.5">
      <c r="B358" s="216"/>
      <c r="C358" s="217"/>
      <c r="D358" s="207" t="s">
        <v>175</v>
      </c>
      <c r="E358" s="218" t="s">
        <v>21</v>
      </c>
      <c r="F358" s="219" t="s">
        <v>648</v>
      </c>
      <c r="G358" s="217"/>
      <c r="H358" s="220">
        <v>16.2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175</v>
      </c>
      <c r="AU358" s="226" t="s">
        <v>82</v>
      </c>
      <c r="AV358" s="12" t="s">
        <v>82</v>
      </c>
      <c r="AW358" s="12" t="s">
        <v>35</v>
      </c>
      <c r="AX358" s="12" t="s">
        <v>72</v>
      </c>
      <c r="AY358" s="226" t="s">
        <v>165</v>
      </c>
    </row>
    <row r="359" spans="2:51" s="14" customFormat="1" ht="13.5">
      <c r="B359" s="238"/>
      <c r="C359" s="239"/>
      <c r="D359" s="207" t="s">
        <v>175</v>
      </c>
      <c r="E359" s="240" t="s">
        <v>124</v>
      </c>
      <c r="F359" s="241" t="s">
        <v>218</v>
      </c>
      <c r="G359" s="239"/>
      <c r="H359" s="242">
        <v>16.2</v>
      </c>
      <c r="I359" s="243"/>
      <c r="J359" s="239"/>
      <c r="K359" s="239"/>
      <c r="L359" s="244"/>
      <c r="M359" s="245"/>
      <c r="N359" s="246"/>
      <c r="O359" s="246"/>
      <c r="P359" s="246"/>
      <c r="Q359" s="246"/>
      <c r="R359" s="246"/>
      <c r="S359" s="246"/>
      <c r="T359" s="247"/>
      <c r="AT359" s="248" t="s">
        <v>175</v>
      </c>
      <c r="AU359" s="248" t="s">
        <v>82</v>
      </c>
      <c r="AV359" s="14" t="s">
        <v>190</v>
      </c>
      <c r="AW359" s="14" t="s">
        <v>35</v>
      </c>
      <c r="AX359" s="14" t="s">
        <v>72</v>
      </c>
      <c r="AY359" s="248" t="s">
        <v>165</v>
      </c>
    </row>
    <row r="360" spans="2:51" s="13" customFormat="1" ht="13.5">
      <c r="B360" s="227"/>
      <c r="C360" s="228"/>
      <c r="D360" s="207" t="s">
        <v>175</v>
      </c>
      <c r="E360" s="229" t="s">
        <v>21</v>
      </c>
      <c r="F360" s="230" t="s">
        <v>184</v>
      </c>
      <c r="G360" s="228"/>
      <c r="H360" s="231">
        <v>16.2</v>
      </c>
      <c r="I360" s="232"/>
      <c r="J360" s="228"/>
      <c r="K360" s="228"/>
      <c r="L360" s="233"/>
      <c r="M360" s="234"/>
      <c r="N360" s="235"/>
      <c r="O360" s="235"/>
      <c r="P360" s="235"/>
      <c r="Q360" s="235"/>
      <c r="R360" s="235"/>
      <c r="S360" s="235"/>
      <c r="T360" s="236"/>
      <c r="AT360" s="237" t="s">
        <v>175</v>
      </c>
      <c r="AU360" s="237" t="s">
        <v>82</v>
      </c>
      <c r="AV360" s="13" t="s">
        <v>173</v>
      </c>
      <c r="AW360" s="13" t="s">
        <v>35</v>
      </c>
      <c r="AX360" s="13" t="s">
        <v>80</v>
      </c>
      <c r="AY360" s="237" t="s">
        <v>165</v>
      </c>
    </row>
    <row r="361" spans="2:63" s="10" customFormat="1" ht="29.85" customHeight="1">
      <c r="B361" s="177"/>
      <c r="C361" s="178"/>
      <c r="D361" s="179" t="s">
        <v>71</v>
      </c>
      <c r="E361" s="191" t="s">
        <v>649</v>
      </c>
      <c r="F361" s="191" t="s">
        <v>650</v>
      </c>
      <c r="G361" s="178"/>
      <c r="H361" s="178"/>
      <c r="I361" s="181"/>
      <c r="J361" s="192">
        <f>BK361</f>
        <v>0</v>
      </c>
      <c r="K361" s="178"/>
      <c r="L361" s="183"/>
      <c r="M361" s="184"/>
      <c r="N361" s="185"/>
      <c r="O361" s="185"/>
      <c r="P361" s="186">
        <f>SUM(P362:P396)</f>
        <v>0</v>
      </c>
      <c r="Q361" s="185"/>
      <c r="R361" s="186">
        <f>SUM(R362:R396)</f>
        <v>0.8360961399999999</v>
      </c>
      <c r="S361" s="185"/>
      <c r="T361" s="187">
        <f>SUM(T362:T396)</f>
        <v>0.24727010999999996</v>
      </c>
      <c r="AR361" s="188" t="s">
        <v>82</v>
      </c>
      <c r="AT361" s="189" t="s">
        <v>71</v>
      </c>
      <c r="AU361" s="189" t="s">
        <v>80</v>
      </c>
      <c r="AY361" s="188" t="s">
        <v>165</v>
      </c>
      <c r="BK361" s="190">
        <f>SUM(BK362:BK396)</f>
        <v>0</v>
      </c>
    </row>
    <row r="362" spans="2:65" s="1" customFormat="1" ht="16.5" customHeight="1">
      <c r="B362" s="41"/>
      <c r="C362" s="193" t="s">
        <v>651</v>
      </c>
      <c r="D362" s="193" t="s">
        <v>168</v>
      </c>
      <c r="E362" s="194" t="s">
        <v>652</v>
      </c>
      <c r="F362" s="195" t="s">
        <v>653</v>
      </c>
      <c r="G362" s="196" t="s">
        <v>171</v>
      </c>
      <c r="H362" s="197">
        <v>208.118</v>
      </c>
      <c r="I362" s="198"/>
      <c r="J362" s="199">
        <f>ROUND(I362*H362,2)</f>
        <v>0</v>
      </c>
      <c r="K362" s="195" t="s">
        <v>172</v>
      </c>
      <c r="L362" s="61"/>
      <c r="M362" s="200" t="s">
        <v>21</v>
      </c>
      <c r="N362" s="201" t="s">
        <v>43</v>
      </c>
      <c r="O362" s="42"/>
      <c r="P362" s="202">
        <f>O362*H362</f>
        <v>0</v>
      </c>
      <c r="Q362" s="202">
        <v>1E-05</v>
      </c>
      <c r="R362" s="202">
        <f>Q362*H362</f>
        <v>0.00208118</v>
      </c>
      <c r="S362" s="202">
        <v>0.00012</v>
      </c>
      <c r="T362" s="203">
        <f>S362*H362</f>
        <v>0.02497416</v>
      </c>
      <c r="AR362" s="24" t="s">
        <v>270</v>
      </c>
      <c r="AT362" s="24" t="s">
        <v>168</v>
      </c>
      <c r="AU362" s="24" t="s">
        <v>82</v>
      </c>
      <c r="AY362" s="24" t="s">
        <v>165</v>
      </c>
      <c r="BE362" s="204">
        <f>IF(N362="základní",J362,0)</f>
        <v>0</v>
      </c>
      <c r="BF362" s="204">
        <f>IF(N362="snížená",J362,0)</f>
        <v>0</v>
      </c>
      <c r="BG362" s="204">
        <f>IF(N362="zákl. přenesená",J362,0)</f>
        <v>0</v>
      </c>
      <c r="BH362" s="204">
        <f>IF(N362="sníž. přenesená",J362,0)</f>
        <v>0</v>
      </c>
      <c r="BI362" s="204">
        <f>IF(N362="nulová",J362,0)</f>
        <v>0</v>
      </c>
      <c r="BJ362" s="24" t="s">
        <v>80</v>
      </c>
      <c r="BK362" s="204">
        <f>ROUND(I362*H362,2)</f>
        <v>0</v>
      </c>
      <c r="BL362" s="24" t="s">
        <v>270</v>
      </c>
      <c r="BM362" s="24" t="s">
        <v>654</v>
      </c>
    </row>
    <row r="363" spans="2:51" s="12" customFormat="1" ht="13.5">
      <c r="B363" s="216"/>
      <c r="C363" s="217"/>
      <c r="D363" s="207" t="s">
        <v>175</v>
      </c>
      <c r="E363" s="218" t="s">
        <v>21</v>
      </c>
      <c r="F363" s="219" t="s">
        <v>239</v>
      </c>
      <c r="G363" s="217"/>
      <c r="H363" s="220">
        <v>208.118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175</v>
      </c>
      <c r="AU363" s="226" t="s">
        <v>82</v>
      </c>
      <c r="AV363" s="12" t="s">
        <v>82</v>
      </c>
      <c r="AW363" s="12" t="s">
        <v>35</v>
      </c>
      <c r="AX363" s="12" t="s">
        <v>80</v>
      </c>
      <c r="AY363" s="226" t="s">
        <v>165</v>
      </c>
    </row>
    <row r="364" spans="2:65" s="1" customFormat="1" ht="16.5" customHeight="1">
      <c r="B364" s="41"/>
      <c r="C364" s="193" t="s">
        <v>655</v>
      </c>
      <c r="D364" s="193" t="s">
        <v>168</v>
      </c>
      <c r="E364" s="194" t="s">
        <v>656</v>
      </c>
      <c r="F364" s="195" t="s">
        <v>657</v>
      </c>
      <c r="G364" s="196" t="s">
        <v>171</v>
      </c>
      <c r="H364" s="197">
        <v>1481.973</v>
      </c>
      <c r="I364" s="198"/>
      <c r="J364" s="199">
        <f>ROUND(I364*H364,2)</f>
        <v>0</v>
      </c>
      <c r="K364" s="195" t="s">
        <v>172</v>
      </c>
      <c r="L364" s="61"/>
      <c r="M364" s="200" t="s">
        <v>21</v>
      </c>
      <c r="N364" s="201" t="s">
        <v>43</v>
      </c>
      <c r="O364" s="42"/>
      <c r="P364" s="202">
        <f>O364*H364</f>
        <v>0</v>
      </c>
      <c r="Q364" s="202">
        <v>0</v>
      </c>
      <c r="R364" s="202">
        <f>Q364*H364</f>
        <v>0</v>
      </c>
      <c r="S364" s="202">
        <v>0.00015</v>
      </c>
      <c r="T364" s="203">
        <f>S364*H364</f>
        <v>0.22229594999999996</v>
      </c>
      <c r="AR364" s="24" t="s">
        <v>270</v>
      </c>
      <c r="AT364" s="24" t="s">
        <v>168</v>
      </c>
      <c r="AU364" s="24" t="s">
        <v>82</v>
      </c>
      <c r="AY364" s="24" t="s">
        <v>165</v>
      </c>
      <c r="BE364" s="204">
        <f>IF(N364="základní",J364,0)</f>
        <v>0</v>
      </c>
      <c r="BF364" s="204">
        <f>IF(N364="snížená",J364,0)</f>
        <v>0</v>
      </c>
      <c r="BG364" s="204">
        <f>IF(N364="zákl. přenesená",J364,0)</f>
        <v>0</v>
      </c>
      <c r="BH364" s="204">
        <f>IF(N364="sníž. přenesená",J364,0)</f>
        <v>0</v>
      </c>
      <c r="BI364" s="204">
        <f>IF(N364="nulová",J364,0)</f>
        <v>0</v>
      </c>
      <c r="BJ364" s="24" t="s">
        <v>80</v>
      </c>
      <c r="BK364" s="204">
        <f>ROUND(I364*H364,2)</f>
        <v>0</v>
      </c>
      <c r="BL364" s="24" t="s">
        <v>270</v>
      </c>
      <c r="BM364" s="24" t="s">
        <v>658</v>
      </c>
    </row>
    <row r="365" spans="2:51" s="12" customFormat="1" ht="13.5">
      <c r="B365" s="216"/>
      <c r="C365" s="217"/>
      <c r="D365" s="207" t="s">
        <v>175</v>
      </c>
      <c r="E365" s="218" t="s">
        <v>21</v>
      </c>
      <c r="F365" s="219" t="s">
        <v>111</v>
      </c>
      <c r="G365" s="217"/>
      <c r="H365" s="220">
        <v>1481.973</v>
      </c>
      <c r="I365" s="221"/>
      <c r="J365" s="217"/>
      <c r="K365" s="217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175</v>
      </c>
      <c r="AU365" s="226" t="s">
        <v>82</v>
      </c>
      <c r="AV365" s="12" t="s">
        <v>82</v>
      </c>
      <c r="AW365" s="12" t="s">
        <v>35</v>
      </c>
      <c r="AX365" s="12" t="s">
        <v>80</v>
      </c>
      <c r="AY365" s="226" t="s">
        <v>165</v>
      </c>
    </row>
    <row r="366" spans="2:65" s="1" customFormat="1" ht="16.5" customHeight="1">
      <c r="B366" s="41"/>
      <c r="C366" s="193" t="s">
        <v>659</v>
      </c>
      <c r="D366" s="193" t="s">
        <v>168</v>
      </c>
      <c r="E366" s="194" t="s">
        <v>660</v>
      </c>
      <c r="F366" s="195" t="s">
        <v>661</v>
      </c>
      <c r="G366" s="196" t="s">
        <v>171</v>
      </c>
      <c r="H366" s="197">
        <v>367.619</v>
      </c>
      <c r="I366" s="198"/>
      <c r="J366" s="199">
        <f>ROUND(I366*H366,2)</f>
        <v>0</v>
      </c>
      <c r="K366" s="195" t="s">
        <v>172</v>
      </c>
      <c r="L366" s="61"/>
      <c r="M366" s="200" t="s">
        <v>21</v>
      </c>
      <c r="N366" s="201" t="s">
        <v>43</v>
      </c>
      <c r="O366" s="42"/>
      <c r="P366" s="202">
        <f>O366*H366</f>
        <v>0</v>
      </c>
      <c r="Q366" s="202">
        <v>0</v>
      </c>
      <c r="R366" s="202">
        <f>Q366*H366</f>
        <v>0</v>
      </c>
      <c r="S366" s="202">
        <v>0</v>
      </c>
      <c r="T366" s="203">
        <f>S366*H366</f>
        <v>0</v>
      </c>
      <c r="AR366" s="24" t="s">
        <v>270</v>
      </c>
      <c r="AT366" s="24" t="s">
        <v>168</v>
      </c>
      <c r="AU366" s="24" t="s">
        <v>82</v>
      </c>
      <c r="AY366" s="24" t="s">
        <v>165</v>
      </c>
      <c r="BE366" s="204">
        <f>IF(N366="základní",J366,0)</f>
        <v>0</v>
      </c>
      <c r="BF366" s="204">
        <f>IF(N366="snížená",J366,0)</f>
        <v>0</v>
      </c>
      <c r="BG366" s="204">
        <f>IF(N366="zákl. přenesená",J366,0)</f>
        <v>0</v>
      </c>
      <c r="BH366" s="204">
        <f>IF(N366="sníž. přenesená",J366,0)</f>
        <v>0</v>
      </c>
      <c r="BI366" s="204">
        <f>IF(N366="nulová",J366,0)</f>
        <v>0</v>
      </c>
      <c r="BJ366" s="24" t="s">
        <v>80</v>
      </c>
      <c r="BK366" s="204">
        <f>ROUND(I366*H366,2)</f>
        <v>0</v>
      </c>
      <c r="BL366" s="24" t="s">
        <v>270</v>
      </c>
      <c r="BM366" s="24" t="s">
        <v>662</v>
      </c>
    </row>
    <row r="367" spans="2:51" s="12" customFormat="1" ht="13.5">
      <c r="B367" s="216"/>
      <c r="C367" s="217"/>
      <c r="D367" s="207" t="s">
        <v>175</v>
      </c>
      <c r="E367" s="218" t="s">
        <v>21</v>
      </c>
      <c r="F367" s="219" t="s">
        <v>663</v>
      </c>
      <c r="G367" s="217"/>
      <c r="H367" s="220">
        <v>105</v>
      </c>
      <c r="I367" s="221"/>
      <c r="J367" s="217"/>
      <c r="K367" s="217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175</v>
      </c>
      <c r="AU367" s="226" t="s">
        <v>82</v>
      </c>
      <c r="AV367" s="12" t="s">
        <v>82</v>
      </c>
      <c r="AW367" s="12" t="s">
        <v>35</v>
      </c>
      <c r="AX367" s="12" t="s">
        <v>72</v>
      </c>
      <c r="AY367" s="226" t="s">
        <v>165</v>
      </c>
    </row>
    <row r="368" spans="2:51" s="12" customFormat="1" ht="13.5">
      <c r="B368" s="216"/>
      <c r="C368" s="217"/>
      <c r="D368" s="207" t="s">
        <v>175</v>
      </c>
      <c r="E368" s="218" t="s">
        <v>21</v>
      </c>
      <c r="F368" s="219" t="s">
        <v>664</v>
      </c>
      <c r="G368" s="217"/>
      <c r="H368" s="220">
        <v>144.6</v>
      </c>
      <c r="I368" s="221"/>
      <c r="J368" s="217"/>
      <c r="K368" s="217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175</v>
      </c>
      <c r="AU368" s="226" t="s">
        <v>82</v>
      </c>
      <c r="AV368" s="12" t="s">
        <v>82</v>
      </c>
      <c r="AW368" s="12" t="s">
        <v>35</v>
      </c>
      <c r="AX368" s="12" t="s">
        <v>72</v>
      </c>
      <c r="AY368" s="226" t="s">
        <v>165</v>
      </c>
    </row>
    <row r="369" spans="2:51" s="12" customFormat="1" ht="13.5">
      <c r="B369" s="216"/>
      <c r="C369" s="217"/>
      <c r="D369" s="207" t="s">
        <v>175</v>
      </c>
      <c r="E369" s="218" t="s">
        <v>21</v>
      </c>
      <c r="F369" s="219" t="s">
        <v>665</v>
      </c>
      <c r="G369" s="217"/>
      <c r="H369" s="220">
        <v>133.8</v>
      </c>
      <c r="I369" s="221"/>
      <c r="J369" s="217"/>
      <c r="K369" s="217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175</v>
      </c>
      <c r="AU369" s="226" t="s">
        <v>82</v>
      </c>
      <c r="AV369" s="12" t="s">
        <v>82</v>
      </c>
      <c r="AW369" s="12" t="s">
        <v>35</v>
      </c>
      <c r="AX369" s="12" t="s">
        <v>72</v>
      </c>
      <c r="AY369" s="226" t="s">
        <v>165</v>
      </c>
    </row>
    <row r="370" spans="2:51" s="12" customFormat="1" ht="13.5">
      <c r="B370" s="216"/>
      <c r="C370" s="217"/>
      <c r="D370" s="207" t="s">
        <v>175</v>
      </c>
      <c r="E370" s="218" t="s">
        <v>21</v>
      </c>
      <c r="F370" s="219" t="s">
        <v>666</v>
      </c>
      <c r="G370" s="217"/>
      <c r="H370" s="220">
        <v>133.8</v>
      </c>
      <c r="I370" s="221"/>
      <c r="J370" s="217"/>
      <c r="K370" s="217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175</v>
      </c>
      <c r="AU370" s="226" t="s">
        <v>82</v>
      </c>
      <c r="AV370" s="12" t="s">
        <v>82</v>
      </c>
      <c r="AW370" s="12" t="s">
        <v>35</v>
      </c>
      <c r="AX370" s="12" t="s">
        <v>72</v>
      </c>
      <c r="AY370" s="226" t="s">
        <v>165</v>
      </c>
    </row>
    <row r="371" spans="2:51" s="12" customFormat="1" ht="13.5">
      <c r="B371" s="216"/>
      <c r="C371" s="217"/>
      <c r="D371" s="207" t="s">
        <v>175</v>
      </c>
      <c r="E371" s="218" t="s">
        <v>21</v>
      </c>
      <c r="F371" s="219" t="s">
        <v>667</v>
      </c>
      <c r="G371" s="217"/>
      <c r="H371" s="220">
        <v>-88.56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175</v>
      </c>
      <c r="AU371" s="226" t="s">
        <v>82</v>
      </c>
      <c r="AV371" s="12" t="s">
        <v>82</v>
      </c>
      <c r="AW371" s="12" t="s">
        <v>35</v>
      </c>
      <c r="AX371" s="12" t="s">
        <v>72</v>
      </c>
      <c r="AY371" s="226" t="s">
        <v>165</v>
      </c>
    </row>
    <row r="372" spans="2:51" s="12" customFormat="1" ht="13.5">
      <c r="B372" s="216"/>
      <c r="C372" s="217"/>
      <c r="D372" s="207" t="s">
        <v>175</v>
      </c>
      <c r="E372" s="218" t="s">
        <v>21</v>
      </c>
      <c r="F372" s="219" t="s">
        <v>668</v>
      </c>
      <c r="G372" s="217"/>
      <c r="H372" s="220">
        <v>-61.021</v>
      </c>
      <c r="I372" s="221"/>
      <c r="J372" s="217"/>
      <c r="K372" s="217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175</v>
      </c>
      <c r="AU372" s="226" t="s">
        <v>82</v>
      </c>
      <c r="AV372" s="12" t="s">
        <v>82</v>
      </c>
      <c r="AW372" s="12" t="s">
        <v>35</v>
      </c>
      <c r="AX372" s="12" t="s">
        <v>72</v>
      </c>
      <c r="AY372" s="226" t="s">
        <v>165</v>
      </c>
    </row>
    <row r="373" spans="2:51" s="13" customFormat="1" ht="13.5">
      <c r="B373" s="227"/>
      <c r="C373" s="228"/>
      <c r="D373" s="207" t="s">
        <v>175</v>
      </c>
      <c r="E373" s="229" t="s">
        <v>106</v>
      </c>
      <c r="F373" s="230" t="s">
        <v>184</v>
      </c>
      <c r="G373" s="228"/>
      <c r="H373" s="231">
        <v>367.619</v>
      </c>
      <c r="I373" s="232"/>
      <c r="J373" s="228"/>
      <c r="K373" s="228"/>
      <c r="L373" s="233"/>
      <c r="M373" s="234"/>
      <c r="N373" s="235"/>
      <c r="O373" s="235"/>
      <c r="P373" s="235"/>
      <c r="Q373" s="235"/>
      <c r="R373" s="235"/>
      <c r="S373" s="235"/>
      <c r="T373" s="236"/>
      <c r="AT373" s="237" t="s">
        <v>175</v>
      </c>
      <c r="AU373" s="237" t="s">
        <v>82</v>
      </c>
      <c r="AV373" s="13" t="s">
        <v>173</v>
      </c>
      <c r="AW373" s="13" t="s">
        <v>35</v>
      </c>
      <c r="AX373" s="13" t="s">
        <v>80</v>
      </c>
      <c r="AY373" s="237" t="s">
        <v>165</v>
      </c>
    </row>
    <row r="374" spans="2:65" s="1" customFormat="1" ht="16.5" customHeight="1">
      <c r="B374" s="41"/>
      <c r="C374" s="193" t="s">
        <v>669</v>
      </c>
      <c r="D374" s="193" t="s">
        <v>168</v>
      </c>
      <c r="E374" s="194" t="s">
        <v>670</v>
      </c>
      <c r="F374" s="195" t="s">
        <v>671</v>
      </c>
      <c r="G374" s="196" t="s">
        <v>171</v>
      </c>
      <c r="H374" s="197">
        <v>50.88</v>
      </c>
      <c r="I374" s="198"/>
      <c r="J374" s="199">
        <f>ROUND(I374*H374,2)</f>
        <v>0</v>
      </c>
      <c r="K374" s="195" t="s">
        <v>172</v>
      </c>
      <c r="L374" s="61"/>
      <c r="M374" s="200" t="s">
        <v>21</v>
      </c>
      <c r="N374" s="201" t="s">
        <v>43</v>
      </c>
      <c r="O374" s="42"/>
      <c r="P374" s="202">
        <f>O374*H374</f>
        <v>0</v>
      </c>
      <c r="Q374" s="202">
        <v>0</v>
      </c>
      <c r="R374" s="202">
        <f>Q374*H374</f>
        <v>0</v>
      </c>
      <c r="S374" s="202">
        <v>0</v>
      </c>
      <c r="T374" s="203">
        <f>S374*H374</f>
        <v>0</v>
      </c>
      <c r="AR374" s="24" t="s">
        <v>270</v>
      </c>
      <c r="AT374" s="24" t="s">
        <v>168</v>
      </c>
      <c r="AU374" s="24" t="s">
        <v>82</v>
      </c>
      <c r="AY374" s="24" t="s">
        <v>165</v>
      </c>
      <c r="BE374" s="204">
        <f>IF(N374="základní",J374,0)</f>
        <v>0</v>
      </c>
      <c r="BF374" s="204">
        <f>IF(N374="snížená",J374,0)</f>
        <v>0</v>
      </c>
      <c r="BG374" s="204">
        <f>IF(N374="zákl. přenesená",J374,0)</f>
        <v>0</v>
      </c>
      <c r="BH374" s="204">
        <f>IF(N374="sníž. přenesená",J374,0)</f>
        <v>0</v>
      </c>
      <c r="BI374" s="204">
        <f>IF(N374="nulová",J374,0)</f>
        <v>0</v>
      </c>
      <c r="BJ374" s="24" t="s">
        <v>80</v>
      </c>
      <c r="BK374" s="204">
        <f>ROUND(I374*H374,2)</f>
        <v>0</v>
      </c>
      <c r="BL374" s="24" t="s">
        <v>270</v>
      </c>
      <c r="BM374" s="24" t="s">
        <v>672</v>
      </c>
    </row>
    <row r="375" spans="2:51" s="12" customFormat="1" ht="13.5">
      <c r="B375" s="216"/>
      <c r="C375" s="217"/>
      <c r="D375" s="207" t="s">
        <v>175</v>
      </c>
      <c r="E375" s="218" t="s">
        <v>108</v>
      </c>
      <c r="F375" s="219" t="s">
        <v>673</v>
      </c>
      <c r="G375" s="217"/>
      <c r="H375" s="220">
        <v>50.88</v>
      </c>
      <c r="I375" s="221"/>
      <c r="J375" s="217"/>
      <c r="K375" s="217"/>
      <c r="L375" s="222"/>
      <c r="M375" s="223"/>
      <c r="N375" s="224"/>
      <c r="O375" s="224"/>
      <c r="P375" s="224"/>
      <c r="Q375" s="224"/>
      <c r="R375" s="224"/>
      <c r="S375" s="224"/>
      <c r="T375" s="225"/>
      <c r="AT375" s="226" t="s">
        <v>175</v>
      </c>
      <c r="AU375" s="226" t="s">
        <v>82</v>
      </c>
      <c r="AV375" s="12" t="s">
        <v>82</v>
      </c>
      <c r="AW375" s="12" t="s">
        <v>35</v>
      </c>
      <c r="AX375" s="12" t="s">
        <v>80</v>
      </c>
      <c r="AY375" s="226" t="s">
        <v>165</v>
      </c>
    </row>
    <row r="376" spans="2:65" s="1" customFormat="1" ht="25.5" customHeight="1">
      <c r="B376" s="41"/>
      <c r="C376" s="193" t="s">
        <v>674</v>
      </c>
      <c r="D376" s="193" t="s">
        <v>168</v>
      </c>
      <c r="E376" s="194" t="s">
        <v>675</v>
      </c>
      <c r="F376" s="195" t="s">
        <v>676</v>
      </c>
      <c r="G376" s="196" t="s">
        <v>171</v>
      </c>
      <c r="H376" s="197">
        <v>1481.973</v>
      </c>
      <c r="I376" s="198"/>
      <c r="J376" s="199">
        <f>ROUND(I376*H376,2)</f>
        <v>0</v>
      </c>
      <c r="K376" s="195" t="s">
        <v>172</v>
      </c>
      <c r="L376" s="61"/>
      <c r="M376" s="200" t="s">
        <v>21</v>
      </c>
      <c r="N376" s="201" t="s">
        <v>43</v>
      </c>
      <c r="O376" s="42"/>
      <c r="P376" s="202">
        <f>O376*H376</f>
        <v>0</v>
      </c>
      <c r="Q376" s="202">
        <v>0.0002</v>
      </c>
      <c r="R376" s="202">
        <f>Q376*H376</f>
        <v>0.2963946</v>
      </c>
      <c r="S376" s="202">
        <v>0</v>
      </c>
      <c r="T376" s="203">
        <f>S376*H376</f>
        <v>0</v>
      </c>
      <c r="AR376" s="24" t="s">
        <v>270</v>
      </c>
      <c r="AT376" s="24" t="s">
        <v>168</v>
      </c>
      <c r="AU376" s="24" t="s">
        <v>82</v>
      </c>
      <c r="AY376" s="24" t="s">
        <v>165</v>
      </c>
      <c r="BE376" s="204">
        <f>IF(N376="základní",J376,0)</f>
        <v>0</v>
      </c>
      <c r="BF376" s="204">
        <f>IF(N376="snížená",J376,0)</f>
        <v>0</v>
      </c>
      <c r="BG376" s="204">
        <f>IF(N376="zákl. přenesená",J376,0)</f>
        <v>0</v>
      </c>
      <c r="BH376" s="204">
        <f>IF(N376="sníž. přenesená",J376,0)</f>
        <v>0</v>
      </c>
      <c r="BI376" s="204">
        <f>IF(N376="nulová",J376,0)</f>
        <v>0</v>
      </c>
      <c r="BJ376" s="24" t="s">
        <v>80</v>
      </c>
      <c r="BK376" s="204">
        <f>ROUND(I376*H376,2)</f>
        <v>0</v>
      </c>
      <c r="BL376" s="24" t="s">
        <v>270</v>
      </c>
      <c r="BM376" s="24" t="s">
        <v>677</v>
      </c>
    </row>
    <row r="377" spans="2:51" s="12" customFormat="1" ht="13.5">
      <c r="B377" s="216"/>
      <c r="C377" s="217"/>
      <c r="D377" s="207" t="s">
        <v>175</v>
      </c>
      <c r="E377" s="218" t="s">
        <v>21</v>
      </c>
      <c r="F377" s="219" t="s">
        <v>678</v>
      </c>
      <c r="G377" s="217"/>
      <c r="H377" s="220">
        <v>164.361</v>
      </c>
      <c r="I377" s="221"/>
      <c r="J377" s="217"/>
      <c r="K377" s="217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175</v>
      </c>
      <c r="AU377" s="226" t="s">
        <v>82</v>
      </c>
      <c r="AV377" s="12" t="s">
        <v>82</v>
      </c>
      <c r="AW377" s="12" t="s">
        <v>35</v>
      </c>
      <c r="AX377" s="12" t="s">
        <v>72</v>
      </c>
      <c r="AY377" s="226" t="s">
        <v>165</v>
      </c>
    </row>
    <row r="378" spans="2:51" s="12" customFormat="1" ht="13.5">
      <c r="B378" s="216"/>
      <c r="C378" s="217"/>
      <c r="D378" s="207" t="s">
        <v>175</v>
      </c>
      <c r="E378" s="218" t="s">
        <v>21</v>
      </c>
      <c r="F378" s="219" t="s">
        <v>679</v>
      </c>
      <c r="G378" s="217"/>
      <c r="H378" s="220">
        <v>1317.612</v>
      </c>
      <c r="I378" s="221"/>
      <c r="J378" s="217"/>
      <c r="K378" s="217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175</v>
      </c>
      <c r="AU378" s="226" t="s">
        <v>82</v>
      </c>
      <c r="AV378" s="12" t="s">
        <v>82</v>
      </c>
      <c r="AW378" s="12" t="s">
        <v>35</v>
      </c>
      <c r="AX378" s="12" t="s">
        <v>72</v>
      </c>
      <c r="AY378" s="226" t="s">
        <v>165</v>
      </c>
    </row>
    <row r="379" spans="2:51" s="13" customFormat="1" ht="13.5">
      <c r="B379" s="227"/>
      <c r="C379" s="228"/>
      <c r="D379" s="207" t="s">
        <v>175</v>
      </c>
      <c r="E379" s="229" t="s">
        <v>111</v>
      </c>
      <c r="F379" s="230" t="s">
        <v>184</v>
      </c>
      <c r="G379" s="228"/>
      <c r="H379" s="231">
        <v>1481.973</v>
      </c>
      <c r="I379" s="232"/>
      <c r="J379" s="228"/>
      <c r="K379" s="228"/>
      <c r="L379" s="233"/>
      <c r="M379" s="234"/>
      <c r="N379" s="235"/>
      <c r="O379" s="235"/>
      <c r="P379" s="235"/>
      <c r="Q379" s="235"/>
      <c r="R379" s="235"/>
      <c r="S379" s="235"/>
      <c r="T379" s="236"/>
      <c r="AT379" s="237" t="s">
        <v>175</v>
      </c>
      <c r="AU379" s="237" t="s">
        <v>82</v>
      </c>
      <c r="AV379" s="13" t="s">
        <v>173</v>
      </c>
      <c r="AW379" s="13" t="s">
        <v>35</v>
      </c>
      <c r="AX379" s="13" t="s">
        <v>80</v>
      </c>
      <c r="AY379" s="237" t="s">
        <v>165</v>
      </c>
    </row>
    <row r="380" spans="2:65" s="1" customFormat="1" ht="25.5" customHeight="1">
      <c r="B380" s="41"/>
      <c r="C380" s="193" t="s">
        <v>680</v>
      </c>
      <c r="D380" s="193" t="s">
        <v>168</v>
      </c>
      <c r="E380" s="194" t="s">
        <v>681</v>
      </c>
      <c r="F380" s="195" t="s">
        <v>682</v>
      </c>
      <c r="G380" s="196" t="s">
        <v>171</v>
      </c>
      <c r="H380" s="197">
        <v>258.998</v>
      </c>
      <c r="I380" s="198"/>
      <c r="J380" s="199">
        <f>ROUND(I380*H380,2)</f>
        <v>0</v>
      </c>
      <c r="K380" s="195" t="s">
        <v>172</v>
      </c>
      <c r="L380" s="61"/>
      <c r="M380" s="200" t="s">
        <v>21</v>
      </c>
      <c r="N380" s="201" t="s">
        <v>43</v>
      </c>
      <c r="O380" s="42"/>
      <c r="P380" s="202">
        <f>O380*H380</f>
        <v>0</v>
      </c>
      <c r="Q380" s="202">
        <v>0.0002</v>
      </c>
      <c r="R380" s="202">
        <f>Q380*H380</f>
        <v>0.0517996</v>
      </c>
      <c r="S380" s="202">
        <v>0</v>
      </c>
      <c r="T380" s="203">
        <f>S380*H380</f>
        <v>0</v>
      </c>
      <c r="AR380" s="24" t="s">
        <v>270</v>
      </c>
      <c r="AT380" s="24" t="s">
        <v>168</v>
      </c>
      <c r="AU380" s="24" t="s">
        <v>82</v>
      </c>
      <c r="AY380" s="24" t="s">
        <v>165</v>
      </c>
      <c r="BE380" s="204">
        <f>IF(N380="základní",J380,0)</f>
        <v>0</v>
      </c>
      <c r="BF380" s="204">
        <f>IF(N380="snížená",J380,0)</f>
        <v>0</v>
      </c>
      <c r="BG380" s="204">
        <f>IF(N380="zákl. přenesená",J380,0)</f>
        <v>0</v>
      </c>
      <c r="BH380" s="204">
        <f>IF(N380="sníž. přenesená",J380,0)</f>
        <v>0</v>
      </c>
      <c r="BI380" s="204">
        <f>IF(N380="nulová",J380,0)</f>
        <v>0</v>
      </c>
      <c r="BJ380" s="24" t="s">
        <v>80</v>
      </c>
      <c r="BK380" s="204">
        <f>ROUND(I380*H380,2)</f>
        <v>0</v>
      </c>
      <c r="BL380" s="24" t="s">
        <v>270</v>
      </c>
      <c r="BM380" s="24" t="s">
        <v>683</v>
      </c>
    </row>
    <row r="381" spans="2:51" s="12" customFormat="1" ht="13.5">
      <c r="B381" s="216"/>
      <c r="C381" s="217"/>
      <c r="D381" s="207" t="s">
        <v>175</v>
      </c>
      <c r="E381" s="218" t="s">
        <v>21</v>
      </c>
      <c r="F381" s="219" t="s">
        <v>122</v>
      </c>
      <c r="G381" s="217"/>
      <c r="H381" s="220">
        <v>258.998</v>
      </c>
      <c r="I381" s="221"/>
      <c r="J381" s="217"/>
      <c r="K381" s="217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175</v>
      </c>
      <c r="AU381" s="226" t="s">
        <v>82</v>
      </c>
      <c r="AV381" s="12" t="s">
        <v>82</v>
      </c>
      <c r="AW381" s="12" t="s">
        <v>35</v>
      </c>
      <c r="AX381" s="12" t="s">
        <v>80</v>
      </c>
      <c r="AY381" s="226" t="s">
        <v>165</v>
      </c>
    </row>
    <row r="382" spans="2:65" s="1" customFormat="1" ht="25.5" customHeight="1">
      <c r="B382" s="41"/>
      <c r="C382" s="193" t="s">
        <v>684</v>
      </c>
      <c r="D382" s="193" t="s">
        <v>168</v>
      </c>
      <c r="E382" s="194" t="s">
        <v>685</v>
      </c>
      <c r="F382" s="195" t="s">
        <v>686</v>
      </c>
      <c r="G382" s="196" t="s">
        <v>171</v>
      </c>
      <c r="H382" s="197">
        <v>1481.973</v>
      </c>
      <c r="I382" s="198"/>
      <c r="J382" s="199">
        <f>ROUND(I382*H382,2)</f>
        <v>0</v>
      </c>
      <c r="K382" s="195" t="s">
        <v>172</v>
      </c>
      <c r="L382" s="61"/>
      <c r="M382" s="200" t="s">
        <v>21</v>
      </c>
      <c r="N382" s="201" t="s">
        <v>43</v>
      </c>
      <c r="O382" s="42"/>
      <c r="P382" s="202">
        <f>O382*H382</f>
        <v>0</v>
      </c>
      <c r="Q382" s="202">
        <v>0.00026</v>
      </c>
      <c r="R382" s="202">
        <f>Q382*H382</f>
        <v>0.38531297999999997</v>
      </c>
      <c r="S382" s="202">
        <v>0</v>
      </c>
      <c r="T382" s="203">
        <f>S382*H382</f>
        <v>0</v>
      </c>
      <c r="AR382" s="24" t="s">
        <v>270</v>
      </c>
      <c r="AT382" s="24" t="s">
        <v>168</v>
      </c>
      <c r="AU382" s="24" t="s">
        <v>82</v>
      </c>
      <c r="AY382" s="24" t="s">
        <v>165</v>
      </c>
      <c r="BE382" s="204">
        <f>IF(N382="základní",J382,0)</f>
        <v>0</v>
      </c>
      <c r="BF382" s="204">
        <f>IF(N382="snížená",J382,0)</f>
        <v>0</v>
      </c>
      <c r="BG382" s="204">
        <f>IF(N382="zákl. přenesená",J382,0)</f>
        <v>0</v>
      </c>
      <c r="BH382" s="204">
        <f>IF(N382="sníž. přenesená",J382,0)</f>
        <v>0</v>
      </c>
      <c r="BI382" s="204">
        <f>IF(N382="nulová",J382,0)</f>
        <v>0</v>
      </c>
      <c r="BJ382" s="24" t="s">
        <v>80</v>
      </c>
      <c r="BK382" s="204">
        <f>ROUND(I382*H382,2)</f>
        <v>0</v>
      </c>
      <c r="BL382" s="24" t="s">
        <v>270</v>
      </c>
      <c r="BM382" s="24" t="s">
        <v>687</v>
      </c>
    </row>
    <row r="383" spans="2:51" s="12" customFormat="1" ht="13.5">
      <c r="B383" s="216"/>
      <c r="C383" s="217"/>
      <c r="D383" s="207" t="s">
        <v>175</v>
      </c>
      <c r="E383" s="218" t="s">
        <v>21</v>
      </c>
      <c r="F383" s="219" t="s">
        <v>111</v>
      </c>
      <c r="G383" s="217"/>
      <c r="H383" s="220">
        <v>1481.973</v>
      </c>
      <c r="I383" s="221"/>
      <c r="J383" s="217"/>
      <c r="K383" s="217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175</v>
      </c>
      <c r="AU383" s="226" t="s">
        <v>82</v>
      </c>
      <c r="AV383" s="12" t="s">
        <v>82</v>
      </c>
      <c r="AW383" s="12" t="s">
        <v>35</v>
      </c>
      <c r="AX383" s="12" t="s">
        <v>80</v>
      </c>
      <c r="AY383" s="226" t="s">
        <v>165</v>
      </c>
    </row>
    <row r="384" spans="2:65" s="1" customFormat="1" ht="25.5" customHeight="1">
      <c r="B384" s="41"/>
      <c r="C384" s="193" t="s">
        <v>688</v>
      </c>
      <c r="D384" s="193" t="s">
        <v>168</v>
      </c>
      <c r="E384" s="194" t="s">
        <v>689</v>
      </c>
      <c r="F384" s="195" t="s">
        <v>690</v>
      </c>
      <c r="G384" s="196" t="s">
        <v>171</v>
      </c>
      <c r="H384" s="197">
        <v>258.998</v>
      </c>
      <c r="I384" s="198"/>
      <c r="J384" s="199">
        <f>ROUND(I384*H384,2)</f>
        <v>0</v>
      </c>
      <c r="K384" s="195" t="s">
        <v>172</v>
      </c>
      <c r="L384" s="61"/>
      <c r="M384" s="200" t="s">
        <v>21</v>
      </c>
      <c r="N384" s="201" t="s">
        <v>43</v>
      </c>
      <c r="O384" s="42"/>
      <c r="P384" s="202">
        <f>O384*H384</f>
        <v>0</v>
      </c>
      <c r="Q384" s="202">
        <v>0.00026</v>
      </c>
      <c r="R384" s="202">
        <f>Q384*H384</f>
        <v>0.06733948</v>
      </c>
      <c r="S384" s="202">
        <v>0</v>
      </c>
      <c r="T384" s="203">
        <f>S384*H384</f>
        <v>0</v>
      </c>
      <c r="AR384" s="24" t="s">
        <v>270</v>
      </c>
      <c r="AT384" s="24" t="s">
        <v>168</v>
      </c>
      <c r="AU384" s="24" t="s">
        <v>82</v>
      </c>
      <c r="AY384" s="24" t="s">
        <v>165</v>
      </c>
      <c r="BE384" s="204">
        <f>IF(N384="základní",J384,0)</f>
        <v>0</v>
      </c>
      <c r="BF384" s="204">
        <f>IF(N384="snížená",J384,0)</f>
        <v>0</v>
      </c>
      <c r="BG384" s="204">
        <f>IF(N384="zákl. přenesená",J384,0)</f>
        <v>0</v>
      </c>
      <c r="BH384" s="204">
        <f>IF(N384="sníž. přenesená",J384,0)</f>
        <v>0</v>
      </c>
      <c r="BI384" s="204">
        <f>IF(N384="nulová",J384,0)</f>
        <v>0</v>
      </c>
      <c r="BJ384" s="24" t="s">
        <v>80</v>
      </c>
      <c r="BK384" s="204">
        <f>ROUND(I384*H384,2)</f>
        <v>0</v>
      </c>
      <c r="BL384" s="24" t="s">
        <v>270</v>
      </c>
      <c r="BM384" s="24" t="s">
        <v>691</v>
      </c>
    </row>
    <row r="385" spans="2:51" s="12" customFormat="1" ht="13.5">
      <c r="B385" s="216"/>
      <c r="C385" s="217"/>
      <c r="D385" s="207" t="s">
        <v>175</v>
      </c>
      <c r="E385" s="218" t="s">
        <v>21</v>
      </c>
      <c r="F385" s="219" t="s">
        <v>692</v>
      </c>
      <c r="G385" s="217"/>
      <c r="H385" s="220">
        <v>38.88</v>
      </c>
      <c r="I385" s="221"/>
      <c r="J385" s="217"/>
      <c r="K385" s="217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175</v>
      </c>
      <c r="AU385" s="226" t="s">
        <v>82</v>
      </c>
      <c r="AV385" s="12" t="s">
        <v>82</v>
      </c>
      <c r="AW385" s="12" t="s">
        <v>35</v>
      </c>
      <c r="AX385" s="12" t="s">
        <v>72</v>
      </c>
      <c r="AY385" s="226" t="s">
        <v>165</v>
      </c>
    </row>
    <row r="386" spans="2:51" s="12" customFormat="1" ht="13.5">
      <c r="B386" s="216"/>
      <c r="C386" s="217"/>
      <c r="D386" s="207" t="s">
        <v>175</v>
      </c>
      <c r="E386" s="218" t="s">
        <v>21</v>
      </c>
      <c r="F386" s="219" t="s">
        <v>693</v>
      </c>
      <c r="G386" s="217"/>
      <c r="H386" s="220">
        <v>36.225</v>
      </c>
      <c r="I386" s="221"/>
      <c r="J386" s="217"/>
      <c r="K386" s="217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175</v>
      </c>
      <c r="AU386" s="226" t="s">
        <v>82</v>
      </c>
      <c r="AV386" s="12" t="s">
        <v>82</v>
      </c>
      <c r="AW386" s="12" t="s">
        <v>35</v>
      </c>
      <c r="AX386" s="12" t="s">
        <v>72</v>
      </c>
      <c r="AY386" s="226" t="s">
        <v>165</v>
      </c>
    </row>
    <row r="387" spans="2:51" s="12" customFormat="1" ht="13.5">
      <c r="B387" s="216"/>
      <c r="C387" s="217"/>
      <c r="D387" s="207" t="s">
        <v>175</v>
      </c>
      <c r="E387" s="218" t="s">
        <v>21</v>
      </c>
      <c r="F387" s="219" t="s">
        <v>694</v>
      </c>
      <c r="G387" s="217"/>
      <c r="H387" s="220">
        <v>5.4</v>
      </c>
      <c r="I387" s="221"/>
      <c r="J387" s="217"/>
      <c r="K387" s="217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175</v>
      </c>
      <c r="AU387" s="226" t="s">
        <v>82</v>
      </c>
      <c r="AV387" s="12" t="s">
        <v>82</v>
      </c>
      <c r="AW387" s="12" t="s">
        <v>35</v>
      </c>
      <c r="AX387" s="12" t="s">
        <v>72</v>
      </c>
      <c r="AY387" s="226" t="s">
        <v>165</v>
      </c>
    </row>
    <row r="388" spans="2:51" s="12" customFormat="1" ht="13.5">
      <c r="B388" s="216"/>
      <c r="C388" s="217"/>
      <c r="D388" s="207" t="s">
        <v>175</v>
      </c>
      <c r="E388" s="218" t="s">
        <v>21</v>
      </c>
      <c r="F388" s="219" t="s">
        <v>695</v>
      </c>
      <c r="G388" s="217"/>
      <c r="H388" s="220">
        <v>12.51</v>
      </c>
      <c r="I388" s="221"/>
      <c r="J388" s="217"/>
      <c r="K388" s="217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175</v>
      </c>
      <c r="AU388" s="226" t="s">
        <v>82</v>
      </c>
      <c r="AV388" s="12" t="s">
        <v>82</v>
      </c>
      <c r="AW388" s="12" t="s">
        <v>35</v>
      </c>
      <c r="AX388" s="12" t="s">
        <v>72</v>
      </c>
      <c r="AY388" s="226" t="s">
        <v>165</v>
      </c>
    </row>
    <row r="389" spans="2:51" s="12" customFormat="1" ht="13.5">
      <c r="B389" s="216"/>
      <c r="C389" s="217"/>
      <c r="D389" s="207" t="s">
        <v>175</v>
      </c>
      <c r="E389" s="218" t="s">
        <v>21</v>
      </c>
      <c r="F389" s="219" t="s">
        <v>696</v>
      </c>
      <c r="G389" s="217"/>
      <c r="H389" s="220">
        <v>4.2</v>
      </c>
      <c r="I389" s="221"/>
      <c r="J389" s="217"/>
      <c r="K389" s="217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175</v>
      </c>
      <c r="AU389" s="226" t="s">
        <v>82</v>
      </c>
      <c r="AV389" s="12" t="s">
        <v>82</v>
      </c>
      <c r="AW389" s="12" t="s">
        <v>35</v>
      </c>
      <c r="AX389" s="12" t="s">
        <v>72</v>
      </c>
      <c r="AY389" s="226" t="s">
        <v>165</v>
      </c>
    </row>
    <row r="390" spans="2:51" s="12" customFormat="1" ht="13.5">
      <c r="B390" s="216"/>
      <c r="C390" s="217"/>
      <c r="D390" s="207" t="s">
        <v>175</v>
      </c>
      <c r="E390" s="218" t="s">
        <v>21</v>
      </c>
      <c r="F390" s="219" t="s">
        <v>697</v>
      </c>
      <c r="G390" s="217"/>
      <c r="H390" s="220">
        <v>27.143</v>
      </c>
      <c r="I390" s="221"/>
      <c r="J390" s="217"/>
      <c r="K390" s="217"/>
      <c r="L390" s="222"/>
      <c r="M390" s="223"/>
      <c r="N390" s="224"/>
      <c r="O390" s="224"/>
      <c r="P390" s="224"/>
      <c r="Q390" s="224"/>
      <c r="R390" s="224"/>
      <c r="S390" s="224"/>
      <c r="T390" s="225"/>
      <c r="AT390" s="226" t="s">
        <v>175</v>
      </c>
      <c r="AU390" s="226" t="s">
        <v>82</v>
      </c>
      <c r="AV390" s="12" t="s">
        <v>82</v>
      </c>
      <c r="AW390" s="12" t="s">
        <v>35</v>
      </c>
      <c r="AX390" s="12" t="s">
        <v>72</v>
      </c>
      <c r="AY390" s="226" t="s">
        <v>165</v>
      </c>
    </row>
    <row r="391" spans="2:51" s="12" customFormat="1" ht="13.5">
      <c r="B391" s="216"/>
      <c r="C391" s="217"/>
      <c r="D391" s="207" t="s">
        <v>175</v>
      </c>
      <c r="E391" s="218" t="s">
        <v>21</v>
      </c>
      <c r="F391" s="219" t="s">
        <v>698</v>
      </c>
      <c r="G391" s="217"/>
      <c r="H391" s="220">
        <v>134.64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175</v>
      </c>
      <c r="AU391" s="226" t="s">
        <v>82</v>
      </c>
      <c r="AV391" s="12" t="s">
        <v>82</v>
      </c>
      <c r="AW391" s="12" t="s">
        <v>35</v>
      </c>
      <c r="AX391" s="12" t="s">
        <v>72</v>
      </c>
      <c r="AY391" s="226" t="s">
        <v>165</v>
      </c>
    </row>
    <row r="392" spans="2:51" s="13" customFormat="1" ht="13.5">
      <c r="B392" s="227"/>
      <c r="C392" s="228"/>
      <c r="D392" s="207" t="s">
        <v>175</v>
      </c>
      <c r="E392" s="229" t="s">
        <v>122</v>
      </c>
      <c r="F392" s="230" t="s">
        <v>184</v>
      </c>
      <c r="G392" s="228"/>
      <c r="H392" s="231">
        <v>258.998</v>
      </c>
      <c r="I392" s="232"/>
      <c r="J392" s="228"/>
      <c r="K392" s="228"/>
      <c r="L392" s="233"/>
      <c r="M392" s="234"/>
      <c r="N392" s="235"/>
      <c r="O392" s="235"/>
      <c r="P392" s="235"/>
      <c r="Q392" s="235"/>
      <c r="R392" s="235"/>
      <c r="S392" s="235"/>
      <c r="T392" s="236"/>
      <c r="AT392" s="237" t="s">
        <v>175</v>
      </c>
      <c r="AU392" s="237" t="s">
        <v>82</v>
      </c>
      <c r="AV392" s="13" t="s">
        <v>173</v>
      </c>
      <c r="AW392" s="13" t="s">
        <v>35</v>
      </c>
      <c r="AX392" s="13" t="s">
        <v>80</v>
      </c>
      <c r="AY392" s="237" t="s">
        <v>165</v>
      </c>
    </row>
    <row r="393" spans="2:65" s="1" customFormat="1" ht="16.5" customHeight="1">
      <c r="B393" s="41"/>
      <c r="C393" s="193" t="s">
        <v>699</v>
      </c>
      <c r="D393" s="193" t="s">
        <v>168</v>
      </c>
      <c r="E393" s="194" t="s">
        <v>700</v>
      </c>
      <c r="F393" s="195" t="s">
        <v>701</v>
      </c>
      <c r="G393" s="196" t="s">
        <v>171</v>
      </c>
      <c r="H393" s="197">
        <v>25.3</v>
      </c>
      <c r="I393" s="198"/>
      <c r="J393" s="199">
        <f>ROUND(I393*H393,2)</f>
        <v>0</v>
      </c>
      <c r="K393" s="195" t="s">
        <v>172</v>
      </c>
      <c r="L393" s="61"/>
      <c r="M393" s="200" t="s">
        <v>21</v>
      </c>
      <c r="N393" s="201" t="s">
        <v>43</v>
      </c>
      <c r="O393" s="42"/>
      <c r="P393" s="202">
        <f>O393*H393</f>
        <v>0</v>
      </c>
      <c r="Q393" s="202">
        <v>0.0002</v>
      </c>
      <c r="R393" s="202">
        <f>Q393*H393</f>
        <v>0.00506</v>
      </c>
      <c r="S393" s="202">
        <v>0</v>
      </c>
      <c r="T393" s="203">
        <f>S393*H393</f>
        <v>0</v>
      </c>
      <c r="AR393" s="24" t="s">
        <v>270</v>
      </c>
      <c r="AT393" s="24" t="s">
        <v>168</v>
      </c>
      <c r="AU393" s="24" t="s">
        <v>82</v>
      </c>
      <c r="AY393" s="24" t="s">
        <v>165</v>
      </c>
      <c r="BE393" s="204">
        <f>IF(N393="základní",J393,0)</f>
        <v>0</v>
      </c>
      <c r="BF393" s="204">
        <f>IF(N393="snížená",J393,0)</f>
        <v>0</v>
      </c>
      <c r="BG393" s="204">
        <f>IF(N393="zákl. přenesená",J393,0)</f>
        <v>0</v>
      </c>
      <c r="BH393" s="204">
        <f>IF(N393="sníž. přenesená",J393,0)</f>
        <v>0</v>
      </c>
      <c r="BI393" s="204">
        <f>IF(N393="nulová",J393,0)</f>
        <v>0</v>
      </c>
      <c r="BJ393" s="24" t="s">
        <v>80</v>
      </c>
      <c r="BK393" s="204">
        <f>ROUND(I393*H393,2)</f>
        <v>0</v>
      </c>
      <c r="BL393" s="24" t="s">
        <v>270</v>
      </c>
      <c r="BM393" s="24" t="s">
        <v>702</v>
      </c>
    </row>
    <row r="394" spans="2:51" s="12" customFormat="1" ht="13.5">
      <c r="B394" s="216"/>
      <c r="C394" s="217"/>
      <c r="D394" s="207" t="s">
        <v>175</v>
      </c>
      <c r="E394" s="218" t="s">
        <v>21</v>
      </c>
      <c r="F394" s="219" t="s">
        <v>703</v>
      </c>
      <c r="G394" s="217"/>
      <c r="H394" s="220">
        <v>25.3</v>
      </c>
      <c r="I394" s="221"/>
      <c r="J394" s="217"/>
      <c r="K394" s="217"/>
      <c r="L394" s="222"/>
      <c r="M394" s="223"/>
      <c r="N394" s="224"/>
      <c r="O394" s="224"/>
      <c r="P394" s="224"/>
      <c r="Q394" s="224"/>
      <c r="R394" s="224"/>
      <c r="S394" s="224"/>
      <c r="T394" s="225"/>
      <c r="AT394" s="226" t="s">
        <v>175</v>
      </c>
      <c r="AU394" s="226" t="s">
        <v>82</v>
      </c>
      <c r="AV394" s="12" t="s">
        <v>82</v>
      </c>
      <c r="AW394" s="12" t="s">
        <v>35</v>
      </c>
      <c r="AX394" s="12" t="s">
        <v>80</v>
      </c>
      <c r="AY394" s="226" t="s">
        <v>165</v>
      </c>
    </row>
    <row r="395" spans="2:65" s="1" customFormat="1" ht="16.5" customHeight="1">
      <c r="B395" s="41"/>
      <c r="C395" s="250" t="s">
        <v>704</v>
      </c>
      <c r="D395" s="250" t="s">
        <v>430</v>
      </c>
      <c r="E395" s="251" t="s">
        <v>705</v>
      </c>
      <c r="F395" s="252" t="s">
        <v>706</v>
      </c>
      <c r="G395" s="253" t="s">
        <v>171</v>
      </c>
      <c r="H395" s="254">
        <v>27.83</v>
      </c>
      <c r="I395" s="255"/>
      <c r="J395" s="256">
        <f>ROUND(I395*H395,2)</f>
        <v>0</v>
      </c>
      <c r="K395" s="252" t="s">
        <v>21</v>
      </c>
      <c r="L395" s="257"/>
      <c r="M395" s="258" t="s">
        <v>21</v>
      </c>
      <c r="N395" s="259" t="s">
        <v>43</v>
      </c>
      <c r="O395" s="42"/>
      <c r="P395" s="202">
        <f>O395*H395</f>
        <v>0</v>
      </c>
      <c r="Q395" s="202">
        <v>0.00101</v>
      </c>
      <c r="R395" s="202">
        <f>Q395*H395</f>
        <v>0.0281083</v>
      </c>
      <c r="S395" s="202">
        <v>0</v>
      </c>
      <c r="T395" s="203">
        <f>S395*H395</f>
        <v>0</v>
      </c>
      <c r="AR395" s="24" t="s">
        <v>348</v>
      </c>
      <c r="AT395" s="24" t="s">
        <v>430</v>
      </c>
      <c r="AU395" s="24" t="s">
        <v>82</v>
      </c>
      <c r="AY395" s="24" t="s">
        <v>165</v>
      </c>
      <c r="BE395" s="204">
        <f>IF(N395="základní",J395,0)</f>
        <v>0</v>
      </c>
      <c r="BF395" s="204">
        <f>IF(N395="snížená",J395,0)</f>
        <v>0</v>
      </c>
      <c r="BG395" s="204">
        <f>IF(N395="zákl. přenesená",J395,0)</f>
        <v>0</v>
      </c>
      <c r="BH395" s="204">
        <f>IF(N395="sníž. přenesená",J395,0)</f>
        <v>0</v>
      </c>
      <c r="BI395" s="204">
        <f>IF(N395="nulová",J395,0)</f>
        <v>0</v>
      </c>
      <c r="BJ395" s="24" t="s">
        <v>80</v>
      </c>
      <c r="BK395" s="204">
        <f>ROUND(I395*H395,2)</f>
        <v>0</v>
      </c>
      <c r="BL395" s="24" t="s">
        <v>270</v>
      </c>
      <c r="BM395" s="24" t="s">
        <v>707</v>
      </c>
    </row>
    <row r="396" spans="2:51" s="12" customFormat="1" ht="13.5">
      <c r="B396" s="216"/>
      <c r="C396" s="217"/>
      <c r="D396" s="207" t="s">
        <v>175</v>
      </c>
      <c r="E396" s="218" t="s">
        <v>21</v>
      </c>
      <c r="F396" s="219" t="s">
        <v>708</v>
      </c>
      <c r="G396" s="217"/>
      <c r="H396" s="220">
        <v>27.83</v>
      </c>
      <c r="I396" s="221"/>
      <c r="J396" s="217"/>
      <c r="K396" s="217"/>
      <c r="L396" s="222"/>
      <c r="M396" s="262"/>
      <c r="N396" s="263"/>
      <c r="O396" s="263"/>
      <c r="P396" s="263"/>
      <c r="Q396" s="263"/>
      <c r="R396" s="263"/>
      <c r="S396" s="263"/>
      <c r="T396" s="264"/>
      <c r="AT396" s="226" t="s">
        <v>175</v>
      </c>
      <c r="AU396" s="226" t="s">
        <v>82</v>
      </c>
      <c r="AV396" s="12" t="s">
        <v>82</v>
      </c>
      <c r="AW396" s="12" t="s">
        <v>35</v>
      </c>
      <c r="AX396" s="12" t="s">
        <v>80</v>
      </c>
      <c r="AY396" s="226" t="s">
        <v>165</v>
      </c>
    </row>
    <row r="397" spans="2:12" s="1" customFormat="1" ht="6.95" customHeight="1">
      <c r="B397" s="56"/>
      <c r="C397" s="57"/>
      <c r="D397" s="57"/>
      <c r="E397" s="57"/>
      <c r="F397" s="57"/>
      <c r="G397" s="57"/>
      <c r="H397" s="57"/>
      <c r="I397" s="140"/>
      <c r="J397" s="57"/>
      <c r="K397" s="57"/>
      <c r="L397" s="61"/>
    </row>
  </sheetData>
  <sheetProtection algorithmName="SHA-512" hashValue="zktLFcF7oxRX+u0lzuhlrhIHpIvHvZIYyZEWz2HxWmUcEqe0tkrtxUrYkl2tae2gsHljEt0uXk4hW3H3R65OiQ==" saltValue="LemIVzwitE1YSnyNx5mdpUGCv2PXcdLbAiY848eOdPM6F/3lzzDIqngdPj25Ae7eUzobAsd4WhhJTo5+U0bcgg==" spinCount="100000" sheet="1" objects="1" scenarios="1" formatColumns="0" formatRows="0" autoFilter="0"/>
  <autoFilter ref="C89:K396"/>
  <mergeCells count="10">
    <mergeCell ref="J51:J52"/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6"/>
  <sheetViews>
    <sheetView showGridLines="0" workbookViewId="0" topLeftCell="A1">
      <pane ySplit="1" topLeftCell="A2" activePane="bottomLeft" state="frozen"/>
      <selection pane="bottomLeft" activeCell="I94" sqref="I9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394" t="s">
        <v>93</v>
      </c>
      <c r="H1" s="394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4" t="s">
        <v>85</v>
      </c>
      <c r="AZ2" s="116" t="s">
        <v>709</v>
      </c>
      <c r="BA2" s="116" t="s">
        <v>21</v>
      </c>
      <c r="BB2" s="116" t="s">
        <v>21</v>
      </c>
      <c r="BC2" s="116" t="s">
        <v>710</v>
      </c>
      <c r="BD2" s="116" t="s">
        <v>82</v>
      </c>
    </row>
    <row r="3" spans="2:5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82</v>
      </c>
      <c r="AZ3" s="116" t="s">
        <v>711</v>
      </c>
      <c r="BA3" s="116" t="s">
        <v>21</v>
      </c>
      <c r="BB3" s="116" t="s">
        <v>21</v>
      </c>
      <c r="BC3" s="116" t="s">
        <v>712</v>
      </c>
      <c r="BD3" s="116" t="s">
        <v>82</v>
      </c>
    </row>
    <row r="4" spans="2:56" ht="36.95" customHeight="1">
      <c r="B4" s="28"/>
      <c r="C4" s="29"/>
      <c r="D4" s="30" t="s">
        <v>101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  <c r="AZ4" s="116" t="s">
        <v>713</v>
      </c>
      <c r="BA4" s="116" t="s">
        <v>21</v>
      </c>
      <c r="BB4" s="116" t="s">
        <v>21</v>
      </c>
      <c r="BC4" s="116" t="s">
        <v>714</v>
      </c>
      <c r="BD4" s="116" t="s">
        <v>82</v>
      </c>
    </row>
    <row r="5" spans="2:56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  <c r="AZ5" s="116" t="s">
        <v>715</v>
      </c>
      <c r="BA5" s="116" t="s">
        <v>21</v>
      </c>
      <c r="BB5" s="116" t="s">
        <v>21</v>
      </c>
      <c r="BC5" s="116" t="s">
        <v>716</v>
      </c>
      <c r="BD5" s="116" t="s">
        <v>82</v>
      </c>
    </row>
    <row r="6" spans="2:56" ht="1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  <c r="AZ6" s="116" t="s">
        <v>717</v>
      </c>
      <c r="BA6" s="116" t="s">
        <v>21</v>
      </c>
      <c r="BB6" s="116" t="s">
        <v>21</v>
      </c>
      <c r="BC6" s="116" t="s">
        <v>718</v>
      </c>
      <c r="BD6" s="116" t="s">
        <v>82</v>
      </c>
    </row>
    <row r="7" spans="2:56" ht="16.5" customHeight="1">
      <c r="B7" s="28"/>
      <c r="C7" s="29"/>
      <c r="D7" s="29"/>
      <c r="E7" s="395" t="str">
        <f>'Rekapitulace stavby'!K6</f>
        <v>Stavební úpravy v budově Krajské správy ČSÚ HK</v>
      </c>
      <c r="F7" s="396"/>
      <c r="G7" s="396"/>
      <c r="H7" s="396"/>
      <c r="I7" s="118"/>
      <c r="J7" s="29"/>
      <c r="K7" s="31"/>
      <c r="AZ7" s="116" t="s">
        <v>719</v>
      </c>
      <c r="BA7" s="116" t="s">
        <v>21</v>
      </c>
      <c r="BB7" s="116" t="s">
        <v>21</v>
      </c>
      <c r="BC7" s="116" t="s">
        <v>720</v>
      </c>
      <c r="BD7" s="116" t="s">
        <v>82</v>
      </c>
    </row>
    <row r="8" spans="2:56" s="1" customFormat="1" ht="15">
      <c r="B8" s="41"/>
      <c r="C8" s="42"/>
      <c r="D8" s="37" t="s">
        <v>110</v>
      </c>
      <c r="E8" s="42"/>
      <c r="F8" s="42"/>
      <c r="G8" s="42"/>
      <c r="H8" s="42"/>
      <c r="I8" s="119"/>
      <c r="J8" s="42"/>
      <c r="K8" s="45"/>
      <c r="AZ8" s="116" t="s">
        <v>721</v>
      </c>
      <c r="BA8" s="116" t="s">
        <v>21</v>
      </c>
      <c r="BB8" s="116" t="s">
        <v>21</v>
      </c>
      <c r="BC8" s="116" t="s">
        <v>722</v>
      </c>
      <c r="BD8" s="116" t="s">
        <v>82</v>
      </c>
    </row>
    <row r="9" spans="2:56" s="1" customFormat="1" ht="36.95" customHeight="1">
      <c r="B9" s="41"/>
      <c r="C9" s="42"/>
      <c r="D9" s="42"/>
      <c r="E9" s="397" t="s">
        <v>723</v>
      </c>
      <c r="F9" s="398"/>
      <c r="G9" s="398"/>
      <c r="H9" s="398"/>
      <c r="I9" s="119"/>
      <c r="J9" s="42"/>
      <c r="K9" s="45"/>
      <c r="AZ9" s="116" t="s">
        <v>724</v>
      </c>
      <c r="BA9" s="116" t="s">
        <v>21</v>
      </c>
      <c r="BB9" s="116" t="s">
        <v>21</v>
      </c>
      <c r="BC9" s="116" t="s">
        <v>725</v>
      </c>
      <c r="BD9" s="116" t="s">
        <v>82</v>
      </c>
    </row>
    <row r="10" spans="2:56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  <c r="AZ10" s="116" t="s">
        <v>726</v>
      </c>
      <c r="BA10" s="116" t="s">
        <v>21</v>
      </c>
      <c r="BB10" s="116" t="s">
        <v>21</v>
      </c>
      <c r="BC10" s="116" t="s">
        <v>727</v>
      </c>
      <c r="BD10" s="116" t="s">
        <v>82</v>
      </c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0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20" t="s">
        <v>25</v>
      </c>
      <c r="J12" s="121" t="str">
        <f>'Rekapitulace stavby'!AN8</f>
        <v>1. 11. 2017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20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20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20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20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20" t="s">
        <v>30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9"/>
      <c r="J23" s="42"/>
      <c r="K23" s="45"/>
    </row>
    <row r="24" spans="2:11" s="6" customFormat="1" ht="16.5" customHeight="1">
      <c r="B24" s="122"/>
      <c r="C24" s="123"/>
      <c r="D24" s="123"/>
      <c r="E24" s="386" t="s">
        <v>21</v>
      </c>
      <c r="F24" s="386"/>
      <c r="G24" s="386"/>
      <c r="H24" s="386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38</v>
      </c>
      <c r="E27" s="42"/>
      <c r="F27" s="42"/>
      <c r="G27" s="42"/>
      <c r="H27" s="42"/>
      <c r="I27" s="119"/>
      <c r="J27" s="129">
        <f>ROUND(J88,2)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30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31">
        <f>ROUND(SUM(BE88:BE305),2)</f>
        <v>0</v>
      </c>
      <c r="G30" s="42"/>
      <c r="H30" s="42"/>
      <c r="I30" s="132">
        <v>0.21</v>
      </c>
      <c r="J30" s="131">
        <f>ROUND(ROUND((SUM(BE88:BE305)),2)*I30,2)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31">
        <f>ROUND(SUM(BF88:BF305),2)</f>
        <v>0</v>
      </c>
      <c r="G31" s="42"/>
      <c r="H31" s="42"/>
      <c r="I31" s="132">
        <v>0.15</v>
      </c>
      <c r="J31" s="131">
        <f>ROUND(ROUND((SUM(BF88:BF305)),2)*I31,2)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45</v>
      </c>
      <c r="F32" s="131">
        <f>ROUND(SUM(BG88:BG305),2)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46</v>
      </c>
      <c r="F33" s="131">
        <f>ROUND(SUM(BH88:BH305),2)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47</v>
      </c>
      <c r="F34" s="131">
        <f>ROUND(SUM(BI88:BI305),2)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48</v>
      </c>
      <c r="E36" s="79"/>
      <c r="F36" s="79"/>
      <c r="G36" s="135" t="s">
        <v>49</v>
      </c>
      <c r="H36" s="136" t="s">
        <v>50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1"/>
      <c r="C42" s="30" t="s">
        <v>130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16.5" customHeight="1">
      <c r="B45" s="41"/>
      <c r="C45" s="42"/>
      <c r="D45" s="42"/>
      <c r="E45" s="395" t="str">
        <f>E7</f>
        <v>Stavební úpravy v budově Krajské správy ČSÚ HK</v>
      </c>
      <c r="F45" s="396"/>
      <c r="G45" s="396"/>
      <c r="H45" s="396"/>
      <c r="I45" s="119"/>
      <c r="J45" s="42"/>
      <c r="K45" s="45"/>
    </row>
    <row r="46" spans="2:11" s="1" customFormat="1" ht="14.45" customHeight="1">
      <c r="B46" s="41"/>
      <c r="C46" s="37" t="s">
        <v>110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17.25" customHeight="1">
      <c r="B47" s="41"/>
      <c r="C47" s="42"/>
      <c r="D47" s="42"/>
      <c r="E47" s="397" t="str">
        <f>E9</f>
        <v>02 - Kanceláře</v>
      </c>
      <c r="F47" s="398"/>
      <c r="G47" s="398"/>
      <c r="H47" s="398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Hradec Králové</v>
      </c>
      <c r="G49" s="42"/>
      <c r="H49" s="42"/>
      <c r="I49" s="120" t="s">
        <v>25</v>
      </c>
      <c r="J49" s="121" t="str">
        <f>IF(J12="","",J12)</f>
        <v>1. 11. 2017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>Český statistický úřad</v>
      </c>
      <c r="G51" s="42"/>
      <c r="H51" s="42"/>
      <c r="I51" s="120" t="s">
        <v>33</v>
      </c>
      <c r="J51" s="386" t="str">
        <f>E21</f>
        <v xml:space="preserve"> 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9"/>
      <c r="J52" s="390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5" t="s">
        <v>131</v>
      </c>
      <c r="D54" s="133"/>
      <c r="E54" s="133"/>
      <c r="F54" s="133"/>
      <c r="G54" s="133"/>
      <c r="H54" s="133"/>
      <c r="I54" s="146"/>
      <c r="J54" s="147" t="s">
        <v>132</v>
      </c>
      <c r="K54" s="148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133</v>
      </c>
      <c r="D56" s="42"/>
      <c r="E56" s="42"/>
      <c r="F56" s="42"/>
      <c r="G56" s="42"/>
      <c r="H56" s="42"/>
      <c r="I56" s="119"/>
      <c r="J56" s="129">
        <f>J88</f>
        <v>0</v>
      </c>
      <c r="K56" s="45"/>
      <c r="AU56" s="24" t="s">
        <v>134</v>
      </c>
    </row>
    <row r="57" spans="2:11" s="7" customFormat="1" ht="24.95" customHeight="1">
      <c r="B57" s="150"/>
      <c r="C57" s="151"/>
      <c r="D57" s="152" t="s">
        <v>135</v>
      </c>
      <c r="E57" s="153"/>
      <c r="F57" s="153"/>
      <c r="G57" s="153"/>
      <c r="H57" s="153"/>
      <c r="I57" s="154"/>
      <c r="J57" s="155">
        <f>J89</f>
        <v>0</v>
      </c>
      <c r="K57" s="156"/>
    </row>
    <row r="58" spans="2:11" s="8" customFormat="1" ht="19.9" customHeight="1">
      <c r="B58" s="157"/>
      <c r="C58" s="158"/>
      <c r="D58" s="159" t="s">
        <v>728</v>
      </c>
      <c r="E58" s="160"/>
      <c r="F58" s="160"/>
      <c r="G58" s="160"/>
      <c r="H58" s="160"/>
      <c r="I58" s="161"/>
      <c r="J58" s="162">
        <f>J90</f>
        <v>0</v>
      </c>
      <c r="K58" s="163"/>
    </row>
    <row r="59" spans="2:11" s="8" customFormat="1" ht="19.9" customHeight="1">
      <c r="B59" s="157"/>
      <c r="C59" s="158"/>
      <c r="D59" s="159" t="s">
        <v>136</v>
      </c>
      <c r="E59" s="160"/>
      <c r="F59" s="160"/>
      <c r="G59" s="160"/>
      <c r="H59" s="160"/>
      <c r="I59" s="161"/>
      <c r="J59" s="162">
        <f>J93</f>
        <v>0</v>
      </c>
      <c r="K59" s="163"/>
    </row>
    <row r="60" spans="2:11" s="8" customFormat="1" ht="19.9" customHeight="1">
      <c r="B60" s="157"/>
      <c r="C60" s="158"/>
      <c r="D60" s="159" t="s">
        <v>137</v>
      </c>
      <c r="E60" s="160"/>
      <c r="F60" s="160"/>
      <c r="G60" s="160"/>
      <c r="H60" s="160"/>
      <c r="I60" s="161"/>
      <c r="J60" s="162">
        <f>J136</f>
        <v>0</v>
      </c>
      <c r="K60" s="163"/>
    </row>
    <row r="61" spans="2:11" s="8" customFormat="1" ht="19.9" customHeight="1">
      <c r="B61" s="157"/>
      <c r="C61" s="158"/>
      <c r="D61" s="159" t="s">
        <v>138</v>
      </c>
      <c r="E61" s="160"/>
      <c r="F61" s="160"/>
      <c r="G61" s="160"/>
      <c r="H61" s="160"/>
      <c r="I61" s="161"/>
      <c r="J61" s="162">
        <f>J152</f>
        <v>0</v>
      </c>
      <c r="K61" s="163"/>
    </row>
    <row r="62" spans="2:11" s="8" customFormat="1" ht="19.9" customHeight="1">
      <c r="B62" s="157"/>
      <c r="C62" s="158"/>
      <c r="D62" s="159" t="s">
        <v>139</v>
      </c>
      <c r="E62" s="160"/>
      <c r="F62" s="160"/>
      <c r="G62" s="160"/>
      <c r="H62" s="160"/>
      <c r="I62" s="161"/>
      <c r="J62" s="162">
        <f>J157</f>
        <v>0</v>
      </c>
      <c r="K62" s="163"/>
    </row>
    <row r="63" spans="2:11" s="7" customFormat="1" ht="24.95" customHeight="1">
      <c r="B63" s="150"/>
      <c r="C63" s="151"/>
      <c r="D63" s="152" t="s">
        <v>140</v>
      </c>
      <c r="E63" s="153"/>
      <c r="F63" s="153"/>
      <c r="G63" s="153"/>
      <c r="H63" s="153"/>
      <c r="I63" s="154"/>
      <c r="J63" s="155">
        <f>J159</f>
        <v>0</v>
      </c>
      <c r="K63" s="156"/>
    </row>
    <row r="64" spans="2:11" s="8" customFormat="1" ht="19.9" customHeight="1">
      <c r="B64" s="157"/>
      <c r="C64" s="158"/>
      <c r="D64" s="159" t="s">
        <v>142</v>
      </c>
      <c r="E64" s="160"/>
      <c r="F64" s="160"/>
      <c r="G64" s="160"/>
      <c r="H64" s="160"/>
      <c r="I64" s="161"/>
      <c r="J64" s="162">
        <f>J160</f>
        <v>0</v>
      </c>
      <c r="K64" s="163"/>
    </row>
    <row r="65" spans="2:11" s="8" customFormat="1" ht="19.9" customHeight="1">
      <c r="B65" s="157"/>
      <c r="C65" s="158"/>
      <c r="D65" s="159" t="s">
        <v>143</v>
      </c>
      <c r="E65" s="160"/>
      <c r="F65" s="160"/>
      <c r="G65" s="160"/>
      <c r="H65" s="160"/>
      <c r="I65" s="161"/>
      <c r="J65" s="162">
        <f>J175</f>
        <v>0</v>
      </c>
      <c r="K65" s="163"/>
    </row>
    <row r="66" spans="2:11" s="8" customFormat="1" ht="19.9" customHeight="1">
      <c r="B66" s="157"/>
      <c r="C66" s="158"/>
      <c r="D66" s="159" t="s">
        <v>144</v>
      </c>
      <c r="E66" s="160"/>
      <c r="F66" s="160"/>
      <c r="G66" s="160"/>
      <c r="H66" s="160"/>
      <c r="I66" s="161"/>
      <c r="J66" s="162">
        <f>J180</f>
        <v>0</v>
      </c>
      <c r="K66" s="163"/>
    </row>
    <row r="67" spans="2:11" s="8" customFormat="1" ht="19.9" customHeight="1">
      <c r="B67" s="157"/>
      <c r="C67" s="158"/>
      <c r="D67" s="159" t="s">
        <v>146</v>
      </c>
      <c r="E67" s="160"/>
      <c r="F67" s="160"/>
      <c r="G67" s="160"/>
      <c r="H67" s="160"/>
      <c r="I67" s="161"/>
      <c r="J67" s="162">
        <f>J184</f>
        <v>0</v>
      </c>
      <c r="K67" s="163"/>
    </row>
    <row r="68" spans="2:11" s="8" customFormat="1" ht="19.9" customHeight="1">
      <c r="B68" s="157"/>
      <c r="C68" s="158"/>
      <c r="D68" s="159" t="s">
        <v>148</v>
      </c>
      <c r="E68" s="160"/>
      <c r="F68" s="160"/>
      <c r="G68" s="160"/>
      <c r="H68" s="160"/>
      <c r="I68" s="161"/>
      <c r="J68" s="162">
        <f>J253</f>
        <v>0</v>
      </c>
      <c r="K68" s="163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9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40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43"/>
      <c r="J74" s="60"/>
      <c r="K74" s="60"/>
      <c r="L74" s="61"/>
    </row>
    <row r="75" spans="2:12" s="1" customFormat="1" ht="36.95" customHeight="1">
      <c r="B75" s="41"/>
      <c r="C75" s="62" t="s">
        <v>149</v>
      </c>
      <c r="D75" s="63"/>
      <c r="E75" s="63"/>
      <c r="F75" s="63"/>
      <c r="G75" s="63"/>
      <c r="H75" s="63"/>
      <c r="I75" s="164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4"/>
      <c r="J76" s="63"/>
      <c r="K76" s="63"/>
      <c r="L76" s="61"/>
    </row>
    <row r="77" spans="2:12" s="1" customFormat="1" ht="14.45" customHeight="1">
      <c r="B77" s="41"/>
      <c r="C77" s="65" t="s">
        <v>18</v>
      </c>
      <c r="D77" s="63"/>
      <c r="E77" s="63"/>
      <c r="F77" s="63"/>
      <c r="G77" s="63"/>
      <c r="H77" s="63"/>
      <c r="I77" s="164"/>
      <c r="J77" s="63"/>
      <c r="K77" s="63"/>
      <c r="L77" s="61"/>
    </row>
    <row r="78" spans="2:12" s="1" customFormat="1" ht="16.5" customHeight="1">
      <c r="B78" s="41"/>
      <c r="C78" s="63"/>
      <c r="D78" s="63"/>
      <c r="E78" s="391" t="str">
        <f>E7</f>
        <v>Stavební úpravy v budově Krajské správy ČSÚ HK</v>
      </c>
      <c r="F78" s="392"/>
      <c r="G78" s="392"/>
      <c r="H78" s="392"/>
      <c r="I78" s="164"/>
      <c r="J78" s="63"/>
      <c r="K78" s="63"/>
      <c r="L78" s="61"/>
    </row>
    <row r="79" spans="2:12" s="1" customFormat="1" ht="14.45" customHeight="1">
      <c r="B79" s="41"/>
      <c r="C79" s="65" t="s">
        <v>110</v>
      </c>
      <c r="D79" s="63"/>
      <c r="E79" s="63"/>
      <c r="F79" s="63"/>
      <c r="G79" s="63"/>
      <c r="H79" s="63"/>
      <c r="I79" s="164"/>
      <c r="J79" s="63"/>
      <c r="K79" s="63"/>
      <c r="L79" s="61"/>
    </row>
    <row r="80" spans="2:12" s="1" customFormat="1" ht="17.25" customHeight="1">
      <c r="B80" s="41"/>
      <c r="C80" s="63"/>
      <c r="D80" s="63"/>
      <c r="E80" s="357" t="str">
        <f>E9</f>
        <v>02 - Kanceláře</v>
      </c>
      <c r="F80" s="393"/>
      <c r="G80" s="393"/>
      <c r="H80" s="393"/>
      <c r="I80" s="164"/>
      <c r="J80" s="63"/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4"/>
      <c r="J81" s="63"/>
      <c r="K81" s="63"/>
      <c r="L81" s="61"/>
    </row>
    <row r="82" spans="2:12" s="1" customFormat="1" ht="18" customHeight="1">
      <c r="B82" s="41"/>
      <c r="C82" s="65" t="s">
        <v>23</v>
      </c>
      <c r="D82" s="63"/>
      <c r="E82" s="63"/>
      <c r="F82" s="165" t="str">
        <f>F12</f>
        <v>Hradec Králové</v>
      </c>
      <c r="G82" s="63"/>
      <c r="H82" s="63"/>
      <c r="I82" s="166" t="s">
        <v>25</v>
      </c>
      <c r="J82" s="73" t="str">
        <f>IF(J12="","",J12)</f>
        <v>1. 11. 2017</v>
      </c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64"/>
      <c r="J83" s="63"/>
      <c r="K83" s="63"/>
      <c r="L83" s="61"/>
    </row>
    <row r="84" spans="2:12" s="1" customFormat="1" ht="15">
      <c r="B84" s="41"/>
      <c r="C84" s="65" t="s">
        <v>27</v>
      </c>
      <c r="D84" s="63"/>
      <c r="E84" s="63"/>
      <c r="F84" s="165" t="str">
        <f>E15</f>
        <v>Český statistický úřad</v>
      </c>
      <c r="G84" s="63"/>
      <c r="H84" s="63"/>
      <c r="I84" s="166" t="s">
        <v>33</v>
      </c>
      <c r="J84" s="165" t="str">
        <f>E21</f>
        <v xml:space="preserve"> </v>
      </c>
      <c r="K84" s="63"/>
      <c r="L84" s="61"/>
    </row>
    <row r="85" spans="2:12" s="1" customFormat="1" ht="14.45" customHeight="1">
      <c r="B85" s="41"/>
      <c r="C85" s="65" t="s">
        <v>31</v>
      </c>
      <c r="D85" s="63"/>
      <c r="E85" s="63"/>
      <c r="F85" s="165" t="str">
        <f>IF(E18="","",E18)</f>
        <v/>
      </c>
      <c r="G85" s="63"/>
      <c r="H85" s="63"/>
      <c r="I85" s="164"/>
      <c r="J85" s="63"/>
      <c r="K85" s="63"/>
      <c r="L85" s="61"/>
    </row>
    <row r="86" spans="2:12" s="1" customFormat="1" ht="10.35" customHeight="1">
      <c r="B86" s="41"/>
      <c r="C86" s="63"/>
      <c r="D86" s="63"/>
      <c r="E86" s="63"/>
      <c r="F86" s="63"/>
      <c r="G86" s="63"/>
      <c r="H86" s="63"/>
      <c r="I86" s="164"/>
      <c r="J86" s="63"/>
      <c r="K86" s="63"/>
      <c r="L86" s="61"/>
    </row>
    <row r="87" spans="2:20" s="9" customFormat="1" ht="29.25" customHeight="1">
      <c r="B87" s="167"/>
      <c r="C87" s="168" t="s">
        <v>150</v>
      </c>
      <c r="D87" s="169" t="s">
        <v>57</v>
      </c>
      <c r="E87" s="169" t="s">
        <v>53</v>
      </c>
      <c r="F87" s="169" t="s">
        <v>151</v>
      </c>
      <c r="G87" s="169" t="s">
        <v>152</v>
      </c>
      <c r="H87" s="169" t="s">
        <v>153</v>
      </c>
      <c r="I87" s="170" t="s">
        <v>154</v>
      </c>
      <c r="J87" s="169" t="s">
        <v>132</v>
      </c>
      <c r="K87" s="171" t="s">
        <v>155</v>
      </c>
      <c r="L87" s="172"/>
      <c r="M87" s="81" t="s">
        <v>156</v>
      </c>
      <c r="N87" s="82" t="s">
        <v>42</v>
      </c>
      <c r="O87" s="82" t="s">
        <v>157</v>
      </c>
      <c r="P87" s="82" t="s">
        <v>158</v>
      </c>
      <c r="Q87" s="82" t="s">
        <v>159</v>
      </c>
      <c r="R87" s="82" t="s">
        <v>160</v>
      </c>
      <c r="S87" s="82" t="s">
        <v>161</v>
      </c>
      <c r="T87" s="83" t="s">
        <v>162</v>
      </c>
    </row>
    <row r="88" spans="2:63" s="1" customFormat="1" ht="29.25" customHeight="1">
      <c r="B88" s="41"/>
      <c r="C88" s="87" t="s">
        <v>133</v>
      </c>
      <c r="D88" s="63"/>
      <c r="E88" s="63"/>
      <c r="F88" s="63"/>
      <c r="G88" s="63"/>
      <c r="H88" s="63"/>
      <c r="I88" s="164"/>
      <c r="J88" s="173">
        <f>BK88</f>
        <v>0</v>
      </c>
      <c r="K88" s="63"/>
      <c r="L88" s="61"/>
      <c r="M88" s="84"/>
      <c r="N88" s="85"/>
      <c r="O88" s="85"/>
      <c r="P88" s="174">
        <f>P89+P159</f>
        <v>0</v>
      </c>
      <c r="Q88" s="85"/>
      <c r="R88" s="174">
        <f>R89+R159</f>
        <v>14.07317458</v>
      </c>
      <c r="S88" s="85"/>
      <c r="T88" s="175">
        <f>T89+T159</f>
        <v>10.3137335</v>
      </c>
      <c r="AT88" s="24" t="s">
        <v>71</v>
      </c>
      <c r="AU88" s="24" t="s">
        <v>134</v>
      </c>
      <c r="BK88" s="176">
        <f>BK89+BK159</f>
        <v>0</v>
      </c>
    </row>
    <row r="89" spans="2:63" s="10" customFormat="1" ht="37.35" customHeight="1">
      <c r="B89" s="177"/>
      <c r="C89" s="178"/>
      <c r="D89" s="179" t="s">
        <v>71</v>
      </c>
      <c r="E89" s="180" t="s">
        <v>163</v>
      </c>
      <c r="F89" s="180" t="s">
        <v>164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P90+P93+P136+P152+P157</f>
        <v>0</v>
      </c>
      <c r="Q89" s="185"/>
      <c r="R89" s="186">
        <f>R90+R93+R136+R152+R157</f>
        <v>8.96176114</v>
      </c>
      <c r="S89" s="185"/>
      <c r="T89" s="187">
        <f>T90+T93+T136+T152+T157</f>
        <v>6.38073</v>
      </c>
      <c r="AR89" s="188" t="s">
        <v>80</v>
      </c>
      <c r="AT89" s="189" t="s">
        <v>71</v>
      </c>
      <c r="AU89" s="189" t="s">
        <v>72</v>
      </c>
      <c r="AY89" s="188" t="s">
        <v>165</v>
      </c>
      <c r="BK89" s="190">
        <f>BK90+BK93+BK136+BK152+BK157</f>
        <v>0</v>
      </c>
    </row>
    <row r="90" spans="2:63" s="10" customFormat="1" ht="19.9" customHeight="1">
      <c r="B90" s="177"/>
      <c r="C90" s="178"/>
      <c r="D90" s="179" t="s">
        <v>71</v>
      </c>
      <c r="E90" s="191" t="s">
        <v>190</v>
      </c>
      <c r="F90" s="191" t="s">
        <v>729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SUM(P91:P92)</f>
        <v>0</v>
      </c>
      <c r="Q90" s="185"/>
      <c r="R90" s="186">
        <f>SUM(R91:R92)</f>
        <v>0.24504900000000002</v>
      </c>
      <c r="S90" s="185"/>
      <c r="T90" s="187">
        <f>SUM(T91:T92)</f>
        <v>0</v>
      </c>
      <c r="AR90" s="188" t="s">
        <v>80</v>
      </c>
      <c r="AT90" s="189" t="s">
        <v>71</v>
      </c>
      <c r="AU90" s="189" t="s">
        <v>80</v>
      </c>
      <c r="AY90" s="188" t="s">
        <v>165</v>
      </c>
      <c r="BK90" s="190">
        <f>SUM(BK91:BK92)</f>
        <v>0</v>
      </c>
    </row>
    <row r="91" spans="2:65" s="1" customFormat="1" ht="25.5" customHeight="1">
      <c r="B91" s="41"/>
      <c r="C91" s="193" t="s">
        <v>80</v>
      </c>
      <c r="D91" s="193" t="s">
        <v>168</v>
      </c>
      <c r="E91" s="194" t="s">
        <v>730</v>
      </c>
      <c r="F91" s="195" t="s">
        <v>731</v>
      </c>
      <c r="G91" s="196" t="s">
        <v>171</v>
      </c>
      <c r="H91" s="197">
        <v>2.1</v>
      </c>
      <c r="I91" s="198"/>
      <c r="J91" s="199">
        <f>ROUND(I91*H91,2)</f>
        <v>0</v>
      </c>
      <c r="K91" s="195" t="s">
        <v>172</v>
      </c>
      <c r="L91" s="61"/>
      <c r="M91" s="200" t="s">
        <v>21</v>
      </c>
      <c r="N91" s="201" t="s">
        <v>43</v>
      </c>
      <c r="O91" s="42"/>
      <c r="P91" s="202">
        <f>O91*H91</f>
        <v>0</v>
      </c>
      <c r="Q91" s="202">
        <v>0.11669</v>
      </c>
      <c r="R91" s="202">
        <f>Q91*H91</f>
        <v>0.24504900000000002</v>
      </c>
      <c r="S91" s="202">
        <v>0</v>
      </c>
      <c r="T91" s="203">
        <f>S91*H91</f>
        <v>0</v>
      </c>
      <c r="AR91" s="24" t="s">
        <v>173</v>
      </c>
      <c r="AT91" s="24" t="s">
        <v>168</v>
      </c>
      <c r="AU91" s="24" t="s">
        <v>82</v>
      </c>
      <c r="AY91" s="24" t="s">
        <v>165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4" t="s">
        <v>80</v>
      </c>
      <c r="BK91" s="204">
        <f>ROUND(I91*H91,2)</f>
        <v>0</v>
      </c>
      <c r="BL91" s="24" t="s">
        <v>173</v>
      </c>
      <c r="BM91" s="24" t="s">
        <v>732</v>
      </c>
    </row>
    <row r="92" spans="2:51" s="12" customFormat="1" ht="13.5">
      <c r="B92" s="216"/>
      <c r="C92" s="217"/>
      <c r="D92" s="207" t="s">
        <v>175</v>
      </c>
      <c r="E92" s="218" t="s">
        <v>21</v>
      </c>
      <c r="F92" s="219" t="s">
        <v>733</v>
      </c>
      <c r="G92" s="217"/>
      <c r="H92" s="220">
        <v>2.1</v>
      </c>
      <c r="I92" s="221"/>
      <c r="J92" s="217"/>
      <c r="K92" s="217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175</v>
      </c>
      <c r="AU92" s="226" t="s">
        <v>82</v>
      </c>
      <c r="AV92" s="12" t="s">
        <v>82</v>
      </c>
      <c r="AW92" s="12" t="s">
        <v>35</v>
      </c>
      <c r="AX92" s="12" t="s">
        <v>80</v>
      </c>
      <c r="AY92" s="226" t="s">
        <v>165</v>
      </c>
    </row>
    <row r="93" spans="2:63" s="10" customFormat="1" ht="29.85" customHeight="1">
      <c r="B93" s="177"/>
      <c r="C93" s="178"/>
      <c r="D93" s="179" t="s">
        <v>71</v>
      </c>
      <c r="E93" s="191" t="s">
        <v>166</v>
      </c>
      <c r="F93" s="191" t="s">
        <v>167</v>
      </c>
      <c r="G93" s="178"/>
      <c r="H93" s="178"/>
      <c r="I93" s="181"/>
      <c r="J93" s="192">
        <f>BK93</f>
        <v>0</v>
      </c>
      <c r="K93" s="178"/>
      <c r="L93" s="183"/>
      <c r="M93" s="184"/>
      <c r="N93" s="185"/>
      <c r="O93" s="185"/>
      <c r="P93" s="186">
        <f>SUM(P94:P135)</f>
        <v>0</v>
      </c>
      <c r="Q93" s="185"/>
      <c r="R93" s="186">
        <f>SUM(R94:R135)</f>
        <v>8.65573314</v>
      </c>
      <c r="S93" s="185"/>
      <c r="T93" s="187">
        <f>SUM(T94:T135)</f>
        <v>0</v>
      </c>
      <c r="AR93" s="188" t="s">
        <v>80</v>
      </c>
      <c r="AT93" s="189" t="s">
        <v>71</v>
      </c>
      <c r="AU93" s="189" t="s">
        <v>80</v>
      </c>
      <c r="AY93" s="188" t="s">
        <v>165</v>
      </c>
      <c r="BK93" s="190">
        <f>SUM(BK94:BK135)</f>
        <v>0</v>
      </c>
    </row>
    <row r="94" spans="2:65" s="1" customFormat="1" ht="16.5" customHeight="1">
      <c r="B94" s="41"/>
      <c r="C94" s="193" t="s">
        <v>82</v>
      </c>
      <c r="D94" s="193" t="s">
        <v>168</v>
      </c>
      <c r="E94" s="194" t="s">
        <v>201</v>
      </c>
      <c r="F94" s="195" t="s">
        <v>202</v>
      </c>
      <c r="G94" s="196" t="s">
        <v>171</v>
      </c>
      <c r="H94" s="197">
        <v>27.948</v>
      </c>
      <c r="I94" s="198"/>
      <c r="J94" s="199">
        <f>ROUND(I94*H94,2)</f>
        <v>0</v>
      </c>
      <c r="K94" s="195" t="s">
        <v>172</v>
      </c>
      <c r="L94" s="61"/>
      <c r="M94" s="200" t="s">
        <v>21</v>
      </c>
      <c r="N94" s="201" t="s">
        <v>43</v>
      </c>
      <c r="O94" s="42"/>
      <c r="P94" s="202">
        <f>O94*H94</f>
        <v>0</v>
      </c>
      <c r="Q94" s="202">
        <v>0.01838</v>
      </c>
      <c r="R94" s="202">
        <f>Q94*H94</f>
        <v>0.51368424</v>
      </c>
      <c r="S94" s="202">
        <v>0</v>
      </c>
      <c r="T94" s="203">
        <f>S94*H94</f>
        <v>0</v>
      </c>
      <c r="AR94" s="24" t="s">
        <v>173</v>
      </c>
      <c r="AT94" s="24" t="s">
        <v>168</v>
      </c>
      <c r="AU94" s="24" t="s">
        <v>82</v>
      </c>
      <c r="AY94" s="24" t="s">
        <v>165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4" t="s">
        <v>80</v>
      </c>
      <c r="BK94" s="204">
        <f>ROUND(I94*H94,2)</f>
        <v>0</v>
      </c>
      <c r="BL94" s="24" t="s">
        <v>173</v>
      </c>
      <c r="BM94" s="24" t="s">
        <v>734</v>
      </c>
    </row>
    <row r="95" spans="2:51" s="12" customFormat="1" ht="13.5">
      <c r="B95" s="216"/>
      <c r="C95" s="217"/>
      <c r="D95" s="207" t="s">
        <v>175</v>
      </c>
      <c r="E95" s="218" t="s">
        <v>21</v>
      </c>
      <c r="F95" s="219" t="s">
        <v>735</v>
      </c>
      <c r="G95" s="217"/>
      <c r="H95" s="220">
        <v>8.76</v>
      </c>
      <c r="I95" s="221"/>
      <c r="J95" s="217"/>
      <c r="K95" s="217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175</v>
      </c>
      <c r="AU95" s="226" t="s">
        <v>82</v>
      </c>
      <c r="AV95" s="12" t="s">
        <v>82</v>
      </c>
      <c r="AW95" s="12" t="s">
        <v>35</v>
      </c>
      <c r="AX95" s="12" t="s">
        <v>72</v>
      </c>
      <c r="AY95" s="226" t="s">
        <v>165</v>
      </c>
    </row>
    <row r="96" spans="2:51" s="12" customFormat="1" ht="13.5">
      <c r="B96" s="216"/>
      <c r="C96" s="217"/>
      <c r="D96" s="207" t="s">
        <v>175</v>
      </c>
      <c r="E96" s="218" t="s">
        <v>21</v>
      </c>
      <c r="F96" s="219" t="s">
        <v>736</v>
      </c>
      <c r="G96" s="217"/>
      <c r="H96" s="220">
        <v>8.76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175</v>
      </c>
      <c r="AU96" s="226" t="s">
        <v>82</v>
      </c>
      <c r="AV96" s="12" t="s">
        <v>82</v>
      </c>
      <c r="AW96" s="12" t="s">
        <v>35</v>
      </c>
      <c r="AX96" s="12" t="s">
        <v>72</v>
      </c>
      <c r="AY96" s="226" t="s">
        <v>165</v>
      </c>
    </row>
    <row r="97" spans="2:51" s="12" customFormat="1" ht="13.5">
      <c r="B97" s="216"/>
      <c r="C97" s="217"/>
      <c r="D97" s="207" t="s">
        <v>175</v>
      </c>
      <c r="E97" s="218" t="s">
        <v>21</v>
      </c>
      <c r="F97" s="219" t="s">
        <v>737</v>
      </c>
      <c r="G97" s="217"/>
      <c r="H97" s="220">
        <v>8.76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175</v>
      </c>
      <c r="AU97" s="226" t="s">
        <v>82</v>
      </c>
      <c r="AV97" s="12" t="s">
        <v>82</v>
      </c>
      <c r="AW97" s="12" t="s">
        <v>35</v>
      </c>
      <c r="AX97" s="12" t="s">
        <v>72</v>
      </c>
      <c r="AY97" s="226" t="s">
        <v>165</v>
      </c>
    </row>
    <row r="98" spans="2:51" s="12" customFormat="1" ht="13.5">
      <c r="B98" s="216"/>
      <c r="C98" s="217"/>
      <c r="D98" s="207" t="s">
        <v>175</v>
      </c>
      <c r="E98" s="218" t="s">
        <v>21</v>
      </c>
      <c r="F98" s="219" t="s">
        <v>738</v>
      </c>
      <c r="G98" s="217"/>
      <c r="H98" s="220">
        <v>8.76</v>
      </c>
      <c r="I98" s="221"/>
      <c r="J98" s="217"/>
      <c r="K98" s="217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175</v>
      </c>
      <c r="AU98" s="226" t="s">
        <v>82</v>
      </c>
      <c r="AV98" s="12" t="s">
        <v>82</v>
      </c>
      <c r="AW98" s="12" t="s">
        <v>35</v>
      </c>
      <c r="AX98" s="12" t="s">
        <v>72</v>
      </c>
      <c r="AY98" s="226" t="s">
        <v>165</v>
      </c>
    </row>
    <row r="99" spans="2:51" s="12" customFormat="1" ht="13.5">
      <c r="B99" s="216"/>
      <c r="C99" s="217"/>
      <c r="D99" s="207" t="s">
        <v>175</v>
      </c>
      <c r="E99" s="218" t="s">
        <v>21</v>
      </c>
      <c r="F99" s="219" t="s">
        <v>739</v>
      </c>
      <c r="G99" s="217"/>
      <c r="H99" s="220">
        <v>-7.092</v>
      </c>
      <c r="I99" s="221"/>
      <c r="J99" s="217"/>
      <c r="K99" s="217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175</v>
      </c>
      <c r="AU99" s="226" t="s">
        <v>82</v>
      </c>
      <c r="AV99" s="12" t="s">
        <v>82</v>
      </c>
      <c r="AW99" s="12" t="s">
        <v>35</v>
      </c>
      <c r="AX99" s="12" t="s">
        <v>72</v>
      </c>
      <c r="AY99" s="226" t="s">
        <v>165</v>
      </c>
    </row>
    <row r="100" spans="2:51" s="13" customFormat="1" ht="13.5">
      <c r="B100" s="227"/>
      <c r="C100" s="228"/>
      <c r="D100" s="207" t="s">
        <v>175</v>
      </c>
      <c r="E100" s="229" t="s">
        <v>713</v>
      </c>
      <c r="F100" s="230" t="s">
        <v>184</v>
      </c>
      <c r="G100" s="228"/>
      <c r="H100" s="231">
        <v>27.948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175</v>
      </c>
      <c r="AU100" s="237" t="s">
        <v>82</v>
      </c>
      <c r="AV100" s="13" t="s">
        <v>173</v>
      </c>
      <c r="AW100" s="13" t="s">
        <v>35</v>
      </c>
      <c r="AX100" s="13" t="s">
        <v>80</v>
      </c>
      <c r="AY100" s="237" t="s">
        <v>165</v>
      </c>
    </row>
    <row r="101" spans="2:65" s="1" customFormat="1" ht="25.5" customHeight="1">
      <c r="B101" s="41"/>
      <c r="C101" s="193" t="s">
        <v>190</v>
      </c>
      <c r="D101" s="193" t="s">
        <v>168</v>
      </c>
      <c r="E101" s="194" t="s">
        <v>206</v>
      </c>
      <c r="F101" s="195" t="s">
        <v>207</v>
      </c>
      <c r="G101" s="196" t="s">
        <v>171</v>
      </c>
      <c r="H101" s="197">
        <v>27.948</v>
      </c>
      <c r="I101" s="198"/>
      <c r="J101" s="199">
        <f>ROUND(I101*H101,2)</f>
        <v>0</v>
      </c>
      <c r="K101" s="195" t="s">
        <v>172</v>
      </c>
      <c r="L101" s="61"/>
      <c r="M101" s="200" t="s">
        <v>21</v>
      </c>
      <c r="N101" s="201" t="s">
        <v>43</v>
      </c>
      <c r="O101" s="42"/>
      <c r="P101" s="202">
        <f>O101*H101</f>
        <v>0</v>
      </c>
      <c r="Q101" s="202">
        <v>0.0079</v>
      </c>
      <c r="R101" s="202">
        <f>Q101*H101</f>
        <v>0.22078920000000002</v>
      </c>
      <c r="S101" s="202">
        <v>0</v>
      </c>
      <c r="T101" s="203">
        <f>S101*H101</f>
        <v>0</v>
      </c>
      <c r="AR101" s="24" t="s">
        <v>173</v>
      </c>
      <c r="AT101" s="24" t="s">
        <v>168</v>
      </c>
      <c r="AU101" s="24" t="s">
        <v>82</v>
      </c>
      <c r="AY101" s="24" t="s">
        <v>165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4" t="s">
        <v>80</v>
      </c>
      <c r="BK101" s="204">
        <f>ROUND(I101*H101,2)</f>
        <v>0</v>
      </c>
      <c r="BL101" s="24" t="s">
        <v>173</v>
      </c>
      <c r="BM101" s="24" t="s">
        <v>740</v>
      </c>
    </row>
    <row r="102" spans="2:51" s="12" customFormat="1" ht="13.5">
      <c r="B102" s="216"/>
      <c r="C102" s="217"/>
      <c r="D102" s="207" t="s">
        <v>175</v>
      </c>
      <c r="E102" s="218" t="s">
        <v>21</v>
      </c>
      <c r="F102" s="219" t="s">
        <v>713</v>
      </c>
      <c r="G102" s="217"/>
      <c r="H102" s="220">
        <v>27.948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175</v>
      </c>
      <c r="AU102" s="226" t="s">
        <v>82</v>
      </c>
      <c r="AV102" s="12" t="s">
        <v>82</v>
      </c>
      <c r="AW102" s="12" t="s">
        <v>35</v>
      </c>
      <c r="AX102" s="12" t="s">
        <v>80</v>
      </c>
      <c r="AY102" s="226" t="s">
        <v>165</v>
      </c>
    </row>
    <row r="103" spans="2:65" s="1" customFormat="1" ht="16.5" customHeight="1">
      <c r="B103" s="41"/>
      <c r="C103" s="193" t="s">
        <v>173</v>
      </c>
      <c r="D103" s="193" t="s">
        <v>168</v>
      </c>
      <c r="E103" s="194" t="s">
        <v>741</v>
      </c>
      <c r="F103" s="195" t="s">
        <v>742</v>
      </c>
      <c r="G103" s="196" t="s">
        <v>369</v>
      </c>
      <c r="H103" s="197">
        <v>2</v>
      </c>
      <c r="I103" s="198"/>
      <c r="J103" s="199">
        <f>ROUND(I103*H103,2)</f>
        <v>0</v>
      </c>
      <c r="K103" s="195" t="s">
        <v>172</v>
      </c>
      <c r="L103" s="61"/>
      <c r="M103" s="200" t="s">
        <v>21</v>
      </c>
      <c r="N103" s="201" t="s">
        <v>43</v>
      </c>
      <c r="O103" s="42"/>
      <c r="P103" s="202">
        <f>O103*H103</f>
        <v>0</v>
      </c>
      <c r="Q103" s="202">
        <v>0.1575</v>
      </c>
      <c r="R103" s="202">
        <f>Q103*H103</f>
        <v>0.315</v>
      </c>
      <c r="S103" s="202">
        <v>0</v>
      </c>
      <c r="T103" s="203">
        <f>S103*H103</f>
        <v>0</v>
      </c>
      <c r="AR103" s="24" t="s">
        <v>173</v>
      </c>
      <c r="AT103" s="24" t="s">
        <v>168</v>
      </c>
      <c r="AU103" s="24" t="s">
        <v>82</v>
      </c>
      <c r="AY103" s="24" t="s">
        <v>165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4" t="s">
        <v>80</v>
      </c>
      <c r="BK103" s="204">
        <f>ROUND(I103*H103,2)</f>
        <v>0</v>
      </c>
      <c r="BL103" s="24" t="s">
        <v>173</v>
      </c>
      <c r="BM103" s="24" t="s">
        <v>743</v>
      </c>
    </row>
    <row r="104" spans="2:51" s="12" customFormat="1" ht="13.5">
      <c r="B104" s="216"/>
      <c r="C104" s="217"/>
      <c r="D104" s="207" t="s">
        <v>175</v>
      </c>
      <c r="E104" s="218" t="s">
        <v>21</v>
      </c>
      <c r="F104" s="219" t="s">
        <v>744</v>
      </c>
      <c r="G104" s="217"/>
      <c r="H104" s="220">
        <v>2</v>
      </c>
      <c r="I104" s="221"/>
      <c r="J104" s="217"/>
      <c r="K104" s="217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175</v>
      </c>
      <c r="AU104" s="226" t="s">
        <v>82</v>
      </c>
      <c r="AV104" s="12" t="s">
        <v>82</v>
      </c>
      <c r="AW104" s="12" t="s">
        <v>35</v>
      </c>
      <c r="AX104" s="12" t="s">
        <v>80</v>
      </c>
      <c r="AY104" s="226" t="s">
        <v>165</v>
      </c>
    </row>
    <row r="105" spans="2:65" s="1" customFormat="1" ht="25.5" customHeight="1">
      <c r="B105" s="41"/>
      <c r="C105" s="193" t="s">
        <v>200</v>
      </c>
      <c r="D105" s="193" t="s">
        <v>168</v>
      </c>
      <c r="E105" s="194" t="s">
        <v>210</v>
      </c>
      <c r="F105" s="195" t="s">
        <v>211</v>
      </c>
      <c r="G105" s="196" t="s">
        <v>171</v>
      </c>
      <c r="H105" s="197">
        <v>751.251</v>
      </c>
      <c r="I105" s="198"/>
      <c r="J105" s="199">
        <f>ROUND(I105*H105,2)</f>
        <v>0</v>
      </c>
      <c r="K105" s="195" t="s">
        <v>172</v>
      </c>
      <c r="L105" s="61"/>
      <c r="M105" s="200" t="s">
        <v>21</v>
      </c>
      <c r="N105" s="201" t="s">
        <v>43</v>
      </c>
      <c r="O105" s="42"/>
      <c r="P105" s="202">
        <f>O105*H105</f>
        <v>0</v>
      </c>
      <c r="Q105" s="202">
        <v>0.0057</v>
      </c>
      <c r="R105" s="202">
        <f>Q105*H105</f>
        <v>4.2821307</v>
      </c>
      <c r="S105" s="202">
        <v>0</v>
      </c>
      <c r="T105" s="203">
        <f>S105*H105</f>
        <v>0</v>
      </c>
      <c r="AR105" s="24" t="s">
        <v>173</v>
      </c>
      <c r="AT105" s="24" t="s">
        <v>168</v>
      </c>
      <c r="AU105" s="24" t="s">
        <v>82</v>
      </c>
      <c r="AY105" s="24" t="s">
        <v>165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4" t="s">
        <v>80</v>
      </c>
      <c r="BK105" s="204">
        <f>ROUND(I105*H105,2)</f>
        <v>0</v>
      </c>
      <c r="BL105" s="24" t="s">
        <v>173</v>
      </c>
      <c r="BM105" s="24" t="s">
        <v>745</v>
      </c>
    </row>
    <row r="106" spans="2:51" s="12" customFormat="1" ht="13.5">
      <c r="B106" s="216"/>
      <c r="C106" s="217"/>
      <c r="D106" s="207" t="s">
        <v>175</v>
      </c>
      <c r="E106" s="218" t="s">
        <v>21</v>
      </c>
      <c r="F106" s="219" t="s">
        <v>746</v>
      </c>
      <c r="G106" s="217"/>
      <c r="H106" s="220">
        <v>50.52</v>
      </c>
      <c r="I106" s="221"/>
      <c r="J106" s="217"/>
      <c r="K106" s="217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175</v>
      </c>
      <c r="AU106" s="226" t="s">
        <v>82</v>
      </c>
      <c r="AV106" s="12" t="s">
        <v>82</v>
      </c>
      <c r="AW106" s="12" t="s">
        <v>35</v>
      </c>
      <c r="AX106" s="12" t="s">
        <v>72</v>
      </c>
      <c r="AY106" s="226" t="s">
        <v>165</v>
      </c>
    </row>
    <row r="107" spans="2:51" s="12" customFormat="1" ht="13.5">
      <c r="B107" s="216"/>
      <c r="C107" s="217"/>
      <c r="D107" s="207" t="s">
        <v>175</v>
      </c>
      <c r="E107" s="218" t="s">
        <v>21</v>
      </c>
      <c r="F107" s="219" t="s">
        <v>747</v>
      </c>
      <c r="G107" s="217"/>
      <c r="H107" s="220">
        <v>50.52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175</v>
      </c>
      <c r="AU107" s="226" t="s">
        <v>82</v>
      </c>
      <c r="AV107" s="12" t="s">
        <v>82</v>
      </c>
      <c r="AW107" s="12" t="s">
        <v>35</v>
      </c>
      <c r="AX107" s="12" t="s">
        <v>72</v>
      </c>
      <c r="AY107" s="226" t="s">
        <v>165</v>
      </c>
    </row>
    <row r="108" spans="2:51" s="12" customFormat="1" ht="13.5">
      <c r="B108" s="216"/>
      <c r="C108" s="217"/>
      <c r="D108" s="207" t="s">
        <v>175</v>
      </c>
      <c r="E108" s="218" t="s">
        <v>21</v>
      </c>
      <c r="F108" s="219" t="s">
        <v>748</v>
      </c>
      <c r="G108" s="217"/>
      <c r="H108" s="220">
        <v>50.52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175</v>
      </c>
      <c r="AU108" s="226" t="s">
        <v>82</v>
      </c>
      <c r="AV108" s="12" t="s">
        <v>82</v>
      </c>
      <c r="AW108" s="12" t="s">
        <v>35</v>
      </c>
      <c r="AX108" s="12" t="s">
        <v>72</v>
      </c>
      <c r="AY108" s="226" t="s">
        <v>165</v>
      </c>
    </row>
    <row r="109" spans="2:51" s="12" customFormat="1" ht="13.5">
      <c r="B109" s="216"/>
      <c r="C109" s="217"/>
      <c r="D109" s="207" t="s">
        <v>175</v>
      </c>
      <c r="E109" s="218" t="s">
        <v>21</v>
      </c>
      <c r="F109" s="219" t="s">
        <v>749</v>
      </c>
      <c r="G109" s="217"/>
      <c r="H109" s="220">
        <v>112.38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175</v>
      </c>
      <c r="AU109" s="226" t="s">
        <v>82</v>
      </c>
      <c r="AV109" s="12" t="s">
        <v>82</v>
      </c>
      <c r="AW109" s="12" t="s">
        <v>35</v>
      </c>
      <c r="AX109" s="12" t="s">
        <v>72</v>
      </c>
      <c r="AY109" s="226" t="s">
        <v>165</v>
      </c>
    </row>
    <row r="110" spans="2:51" s="12" customFormat="1" ht="13.5">
      <c r="B110" s="216"/>
      <c r="C110" s="217"/>
      <c r="D110" s="207" t="s">
        <v>175</v>
      </c>
      <c r="E110" s="218" t="s">
        <v>21</v>
      </c>
      <c r="F110" s="219" t="s">
        <v>750</v>
      </c>
      <c r="G110" s="217"/>
      <c r="H110" s="220">
        <v>68.4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175</v>
      </c>
      <c r="AU110" s="226" t="s">
        <v>82</v>
      </c>
      <c r="AV110" s="12" t="s">
        <v>82</v>
      </c>
      <c r="AW110" s="12" t="s">
        <v>35</v>
      </c>
      <c r="AX110" s="12" t="s">
        <v>72</v>
      </c>
      <c r="AY110" s="226" t="s">
        <v>165</v>
      </c>
    </row>
    <row r="111" spans="2:51" s="12" customFormat="1" ht="13.5">
      <c r="B111" s="216"/>
      <c r="C111" s="217"/>
      <c r="D111" s="207" t="s">
        <v>175</v>
      </c>
      <c r="E111" s="218" t="s">
        <v>21</v>
      </c>
      <c r="F111" s="219" t="s">
        <v>751</v>
      </c>
      <c r="G111" s="217"/>
      <c r="H111" s="220">
        <v>50.82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175</v>
      </c>
      <c r="AU111" s="226" t="s">
        <v>82</v>
      </c>
      <c r="AV111" s="12" t="s">
        <v>82</v>
      </c>
      <c r="AW111" s="12" t="s">
        <v>35</v>
      </c>
      <c r="AX111" s="12" t="s">
        <v>72</v>
      </c>
      <c r="AY111" s="226" t="s">
        <v>165</v>
      </c>
    </row>
    <row r="112" spans="2:51" s="12" customFormat="1" ht="13.5">
      <c r="B112" s="216"/>
      <c r="C112" s="217"/>
      <c r="D112" s="207" t="s">
        <v>175</v>
      </c>
      <c r="E112" s="218" t="s">
        <v>21</v>
      </c>
      <c r="F112" s="219" t="s">
        <v>752</v>
      </c>
      <c r="G112" s="217"/>
      <c r="H112" s="220">
        <v>50.52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175</v>
      </c>
      <c r="AU112" s="226" t="s">
        <v>82</v>
      </c>
      <c r="AV112" s="12" t="s">
        <v>82</v>
      </c>
      <c r="AW112" s="12" t="s">
        <v>35</v>
      </c>
      <c r="AX112" s="12" t="s">
        <v>72</v>
      </c>
      <c r="AY112" s="226" t="s">
        <v>165</v>
      </c>
    </row>
    <row r="113" spans="2:51" s="12" customFormat="1" ht="13.5">
      <c r="B113" s="216"/>
      <c r="C113" s="217"/>
      <c r="D113" s="207" t="s">
        <v>175</v>
      </c>
      <c r="E113" s="218" t="s">
        <v>21</v>
      </c>
      <c r="F113" s="219" t="s">
        <v>753</v>
      </c>
      <c r="G113" s="217"/>
      <c r="H113" s="220">
        <v>50.82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175</v>
      </c>
      <c r="AU113" s="226" t="s">
        <v>82</v>
      </c>
      <c r="AV113" s="12" t="s">
        <v>82</v>
      </c>
      <c r="AW113" s="12" t="s">
        <v>35</v>
      </c>
      <c r="AX113" s="12" t="s">
        <v>72</v>
      </c>
      <c r="AY113" s="226" t="s">
        <v>165</v>
      </c>
    </row>
    <row r="114" spans="2:51" s="12" customFormat="1" ht="13.5">
      <c r="B114" s="216"/>
      <c r="C114" s="217"/>
      <c r="D114" s="207" t="s">
        <v>175</v>
      </c>
      <c r="E114" s="218" t="s">
        <v>21</v>
      </c>
      <c r="F114" s="219" t="s">
        <v>754</v>
      </c>
      <c r="G114" s="217"/>
      <c r="H114" s="220">
        <v>50.82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175</v>
      </c>
      <c r="AU114" s="226" t="s">
        <v>82</v>
      </c>
      <c r="AV114" s="12" t="s">
        <v>82</v>
      </c>
      <c r="AW114" s="12" t="s">
        <v>35</v>
      </c>
      <c r="AX114" s="12" t="s">
        <v>72</v>
      </c>
      <c r="AY114" s="226" t="s">
        <v>165</v>
      </c>
    </row>
    <row r="115" spans="2:51" s="12" customFormat="1" ht="13.5">
      <c r="B115" s="216"/>
      <c r="C115" s="217"/>
      <c r="D115" s="207" t="s">
        <v>175</v>
      </c>
      <c r="E115" s="218" t="s">
        <v>21</v>
      </c>
      <c r="F115" s="219" t="s">
        <v>755</v>
      </c>
      <c r="G115" s="217"/>
      <c r="H115" s="220">
        <v>50.82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175</v>
      </c>
      <c r="AU115" s="226" t="s">
        <v>82</v>
      </c>
      <c r="AV115" s="12" t="s">
        <v>82</v>
      </c>
      <c r="AW115" s="12" t="s">
        <v>35</v>
      </c>
      <c r="AX115" s="12" t="s">
        <v>72</v>
      </c>
      <c r="AY115" s="226" t="s">
        <v>165</v>
      </c>
    </row>
    <row r="116" spans="2:51" s="12" customFormat="1" ht="13.5">
      <c r="B116" s="216"/>
      <c r="C116" s="217"/>
      <c r="D116" s="207" t="s">
        <v>175</v>
      </c>
      <c r="E116" s="218" t="s">
        <v>21</v>
      </c>
      <c r="F116" s="219" t="s">
        <v>756</v>
      </c>
      <c r="G116" s="217"/>
      <c r="H116" s="220">
        <v>50.52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175</v>
      </c>
      <c r="AU116" s="226" t="s">
        <v>82</v>
      </c>
      <c r="AV116" s="12" t="s">
        <v>82</v>
      </c>
      <c r="AW116" s="12" t="s">
        <v>35</v>
      </c>
      <c r="AX116" s="12" t="s">
        <v>72</v>
      </c>
      <c r="AY116" s="226" t="s">
        <v>165</v>
      </c>
    </row>
    <row r="117" spans="2:51" s="12" customFormat="1" ht="13.5">
      <c r="B117" s="216"/>
      <c r="C117" s="217"/>
      <c r="D117" s="207" t="s">
        <v>175</v>
      </c>
      <c r="E117" s="218" t="s">
        <v>21</v>
      </c>
      <c r="F117" s="219" t="s">
        <v>757</v>
      </c>
      <c r="G117" s="217"/>
      <c r="H117" s="220">
        <v>50.52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175</v>
      </c>
      <c r="AU117" s="226" t="s">
        <v>82</v>
      </c>
      <c r="AV117" s="12" t="s">
        <v>82</v>
      </c>
      <c r="AW117" s="12" t="s">
        <v>35</v>
      </c>
      <c r="AX117" s="12" t="s">
        <v>72</v>
      </c>
      <c r="AY117" s="226" t="s">
        <v>165</v>
      </c>
    </row>
    <row r="118" spans="2:51" s="12" customFormat="1" ht="13.5">
      <c r="B118" s="216"/>
      <c r="C118" s="217"/>
      <c r="D118" s="207" t="s">
        <v>175</v>
      </c>
      <c r="E118" s="218" t="s">
        <v>21</v>
      </c>
      <c r="F118" s="219" t="s">
        <v>758</v>
      </c>
      <c r="G118" s="217"/>
      <c r="H118" s="220">
        <v>50.82</v>
      </c>
      <c r="I118" s="221"/>
      <c r="J118" s="217"/>
      <c r="K118" s="217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175</v>
      </c>
      <c r="AU118" s="226" t="s">
        <v>82</v>
      </c>
      <c r="AV118" s="12" t="s">
        <v>82</v>
      </c>
      <c r="AW118" s="12" t="s">
        <v>35</v>
      </c>
      <c r="AX118" s="12" t="s">
        <v>72</v>
      </c>
      <c r="AY118" s="226" t="s">
        <v>165</v>
      </c>
    </row>
    <row r="119" spans="2:51" s="12" customFormat="1" ht="13.5">
      <c r="B119" s="216"/>
      <c r="C119" s="217"/>
      <c r="D119" s="207" t="s">
        <v>175</v>
      </c>
      <c r="E119" s="218" t="s">
        <v>21</v>
      </c>
      <c r="F119" s="219" t="s">
        <v>759</v>
      </c>
      <c r="G119" s="217"/>
      <c r="H119" s="220">
        <v>68.4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175</v>
      </c>
      <c r="AU119" s="226" t="s">
        <v>82</v>
      </c>
      <c r="AV119" s="12" t="s">
        <v>82</v>
      </c>
      <c r="AW119" s="12" t="s">
        <v>35</v>
      </c>
      <c r="AX119" s="12" t="s">
        <v>72</v>
      </c>
      <c r="AY119" s="226" t="s">
        <v>165</v>
      </c>
    </row>
    <row r="120" spans="2:51" s="12" customFormat="1" ht="13.5">
      <c r="B120" s="216"/>
      <c r="C120" s="217"/>
      <c r="D120" s="207" t="s">
        <v>175</v>
      </c>
      <c r="E120" s="218" t="s">
        <v>21</v>
      </c>
      <c r="F120" s="219" t="s">
        <v>760</v>
      </c>
      <c r="G120" s="217"/>
      <c r="H120" s="220">
        <v>51.45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175</v>
      </c>
      <c r="AU120" s="226" t="s">
        <v>82</v>
      </c>
      <c r="AV120" s="12" t="s">
        <v>82</v>
      </c>
      <c r="AW120" s="12" t="s">
        <v>35</v>
      </c>
      <c r="AX120" s="12" t="s">
        <v>72</v>
      </c>
      <c r="AY120" s="226" t="s">
        <v>165</v>
      </c>
    </row>
    <row r="121" spans="2:51" s="14" customFormat="1" ht="13.5">
      <c r="B121" s="238"/>
      <c r="C121" s="239"/>
      <c r="D121" s="207" t="s">
        <v>175</v>
      </c>
      <c r="E121" s="240" t="s">
        <v>21</v>
      </c>
      <c r="F121" s="241" t="s">
        <v>218</v>
      </c>
      <c r="G121" s="239"/>
      <c r="H121" s="242">
        <v>857.85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AT121" s="248" t="s">
        <v>175</v>
      </c>
      <c r="AU121" s="248" t="s">
        <v>82</v>
      </c>
      <c r="AV121" s="14" t="s">
        <v>190</v>
      </c>
      <c r="AW121" s="14" t="s">
        <v>35</v>
      </c>
      <c r="AX121" s="14" t="s">
        <v>72</v>
      </c>
      <c r="AY121" s="248" t="s">
        <v>165</v>
      </c>
    </row>
    <row r="122" spans="2:51" s="12" customFormat="1" ht="13.5">
      <c r="B122" s="216"/>
      <c r="C122" s="217"/>
      <c r="D122" s="207" t="s">
        <v>175</v>
      </c>
      <c r="E122" s="218" t="s">
        <v>21</v>
      </c>
      <c r="F122" s="219" t="s">
        <v>761</v>
      </c>
      <c r="G122" s="217"/>
      <c r="H122" s="220">
        <v>-23.049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175</v>
      </c>
      <c r="AU122" s="226" t="s">
        <v>82</v>
      </c>
      <c r="AV122" s="12" t="s">
        <v>82</v>
      </c>
      <c r="AW122" s="12" t="s">
        <v>35</v>
      </c>
      <c r="AX122" s="12" t="s">
        <v>72</v>
      </c>
      <c r="AY122" s="226" t="s">
        <v>165</v>
      </c>
    </row>
    <row r="123" spans="2:51" s="12" customFormat="1" ht="13.5">
      <c r="B123" s="216"/>
      <c r="C123" s="217"/>
      <c r="D123" s="207" t="s">
        <v>175</v>
      </c>
      <c r="E123" s="218" t="s">
        <v>21</v>
      </c>
      <c r="F123" s="219" t="s">
        <v>762</v>
      </c>
      <c r="G123" s="217"/>
      <c r="H123" s="220">
        <v>-47.85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175</v>
      </c>
      <c r="AU123" s="226" t="s">
        <v>82</v>
      </c>
      <c r="AV123" s="12" t="s">
        <v>82</v>
      </c>
      <c r="AW123" s="12" t="s">
        <v>35</v>
      </c>
      <c r="AX123" s="12" t="s">
        <v>72</v>
      </c>
      <c r="AY123" s="226" t="s">
        <v>165</v>
      </c>
    </row>
    <row r="124" spans="2:51" s="12" customFormat="1" ht="13.5">
      <c r="B124" s="216"/>
      <c r="C124" s="217"/>
      <c r="D124" s="207" t="s">
        <v>175</v>
      </c>
      <c r="E124" s="218" t="s">
        <v>21</v>
      </c>
      <c r="F124" s="219" t="s">
        <v>763</v>
      </c>
      <c r="G124" s="217"/>
      <c r="H124" s="220">
        <v>-35.7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175</v>
      </c>
      <c r="AU124" s="226" t="s">
        <v>82</v>
      </c>
      <c r="AV124" s="12" t="s">
        <v>82</v>
      </c>
      <c r="AW124" s="12" t="s">
        <v>35</v>
      </c>
      <c r="AX124" s="12" t="s">
        <v>72</v>
      </c>
      <c r="AY124" s="226" t="s">
        <v>165</v>
      </c>
    </row>
    <row r="125" spans="2:51" s="14" customFormat="1" ht="13.5">
      <c r="B125" s="238"/>
      <c r="C125" s="239"/>
      <c r="D125" s="207" t="s">
        <v>175</v>
      </c>
      <c r="E125" s="240" t="s">
        <v>21</v>
      </c>
      <c r="F125" s="241" t="s">
        <v>218</v>
      </c>
      <c r="G125" s="239"/>
      <c r="H125" s="242">
        <v>-106.599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AT125" s="248" t="s">
        <v>175</v>
      </c>
      <c r="AU125" s="248" t="s">
        <v>82</v>
      </c>
      <c r="AV125" s="14" t="s">
        <v>190</v>
      </c>
      <c r="AW125" s="14" t="s">
        <v>35</v>
      </c>
      <c r="AX125" s="14" t="s">
        <v>72</v>
      </c>
      <c r="AY125" s="248" t="s">
        <v>165</v>
      </c>
    </row>
    <row r="126" spans="2:51" s="13" customFormat="1" ht="13.5">
      <c r="B126" s="227"/>
      <c r="C126" s="228"/>
      <c r="D126" s="207" t="s">
        <v>175</v>
      </c>
      <c r="E126" s="229" t="s">
        <v>715</v>
      </c>
      <c r="F126" s="230" t="s">
        <v>184</v>
      </c>
      <c r="G126" s="228"/>
      <c r="H126" s="231">
        <v>751.251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175</v>
      </c>
      <c r="AU126" s="237" t="s">
        <v>82</v>
      </c>
      <c r="AV126" s="13" t="s">
        <v>173</v>
      </c>
      <c r="AW126" s="13" t="s">
        <v>35</v>
      </c>
      <c r="AX126" s="13" t="s">
        <v>80</v>
      </c>
      <c r="AY126" s="237" t="s">
        <v>165</v>
      </c>
    </row>
    <row r="127" spans="2:65" s="1" customFormat="1" ht="25.5" customHeight="1">
      <c r="B127" s="41"/>
      <c r="C127" s="193" t="s">
        <v>166</v>
      </c>
      <c r="D127" s="193" t="s">
        <v>168</v>
      </c>
      <c r="E127" s="194" t="s">
        <v>226</v>
      </c>
      <c r="F127" s="195" t="s">
        <v>227</v>
      </c>
      <c r="G127" s="196" t="s">
        <v>171</v>
      </c>
      <c r="H127" s="197">
        <v>195.537</v>
      </c>
      <c r="I127" s="198"/>
      <c r="J127" s="199">
        <f>ROUND(I127*H127,2)</f>
        <v>0</v>
      </c>
      <c r="K127" s="195" t="s">
        <v>172</v>
      </c>
      <c r="L127" s="61"/>
      <c r="M127" s="200" t="s">
        <v>21</v>
      </c>
      <c r="N127" s="201" t="s">
        <v>43</v>
      </c>
      <c r="O127" s="42"/>
      <c r="P127" s="202">
        <f>O127*H127</f>
        <v>0</v>
      </c>
      <c r="Q127" s="202">
        <v>0.017</v>
      </c>
      <c r="R127" s="202">
        <f>Q127*H127</f>
        <v>3.3241290000000006</v>
      </c>
      <c r="S127" s="202">
        <v>0</v>
      </c>
      <c r="T127" s="203">
        <f>S127*H127</f>
        <v>0</v>
      </c>
      <c r="AR127" s="24" t="s">
        <v>173</v>
      </c>
      <c r="AT127" s="24" t="s">
        <v>168</v>
      </c>
      <c r="AU127" s="24" t="s">
        <v>82</v>
      </c>
      <c r="AY127" s="24" t="s">
        <v>165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4" t="s">
        <v>80</v>
      </c>
      <c r="BK127" s="204">
        <f>ROUND(I127*H127,2)</f>
        <v>0</v>
      </c>
      <c r="BL127" s="24" t="s">
        <v>173</v>
      </c>
      <c r="BM127" s="24" t="s">
        <v>764</v>
      </c>
    </row>
    <row r="128" spans="2:51" s="12" customFormat="1" ht="13.5">
      <c r="B128" s="216"/>
      <c r="C128" s="217"/>
      <c r="D128" s="207" t="s">
        <v>175</v>
      </c>
      <c r="E128" s="218" t="s">
        <v>21</v>
      </c>
      <c r="F128" s="219" t="s">
        <v>765</v>
      </c>
      <c r="G128" s="217"/>
      <c r="H128" s="220">
        <v>50.82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175</v>
      </c>
      <c r="AU128" s="226" t="s">
        <v>82</v>
      </c>
      <c r="AV128" s="12" t="s">
        <v>82</v>
      </c>
      <c r="AW128" s="12" t="s">
        <v>35</v>
      </c>
      <c r="AX128" s="12" t="s">
        <v>72</v>
      </c>
      <c r="AY128" s="226" t="s">
        <v>165</v>
      </c>
    </row>
    <row r="129" spans="2:51" s="12" customFormat="1" ht="13.5">
      <c r="B129" s="216"/>
      <c r="C129" s="217"/>
      <c r="D129" s="207" t="s">
        <v>175</v>
      </c>
      <c r="E129" s="218" t="s">
        <v>21</v>
      </c>
      <c r="F129" s="219" t="s">
        <v>766</v>
      </c>
      <c r="G129" s="217"/>
      <c r="H129" s="220">
        <v>50.82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175</v>
      </c>
      <c r="AU129" s="226" t="s">
        <v>82</v>
      </c>
      <c r="AV129" s="12" t="s">
        <v>82</v>
      </c>
      <c r="AW129" s="12" t="s">
        <v>35</v>
      </c>
      <c r="AX129" s="12" t="s">
        <v>72</v>
      </c>
      <c r="AY129" s="226" t="s">
        <v>165</v>
      </c>
    </row>
    <row r="130" spans="2:51" s="12" customFormat="1" ht="13.5">
      <c r="B130" s="216"/>
      <c r="C130" s="217"/>
      <c r="D130" s="207" t="s">
        <v>175</v>
      </c>
      <c r="E130" s="218" t="s">
        <v>21</v>
      </c>
      <c r="F130" s="219" t="s">
        <v>767</v>
      </c>
      <c r="G130" s="217"/>
      <c r="H130" s="220">
        <v>50.82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175</v>
      </c>
      <c r="AU130" s="226" t="s">
        <v>82</v>
      </c>
      <c r="AV130" s="12" t="s">
        <v>82</v>
      </c>
      <c r="AW130" s="12" t="s">
        <v>35</v>
      </c>
      <c r="AX130" s="12" t="s">
        <v>72</v>
      </c>
      <c r="AY130" s="226" t="s">
        <v>165</v>
      </c>
    </row>
    <row r="131" spans="2:51" s="12" customFormat="1" ht="13.5">
      <c r="B131" s="216"/>
      <c r="C131" s="217"/>
      <c r="D131" s="207" t="s">
        <v>175</v>
      </c>
      <c r="E131" s="218" t="s">
        <v>21</v>
      </c>
      <c r="F131" s="219" t="s">
        <v>768</v>
      </c>
      <c r="G131" s="217"/>
      <c r="H131" s="220">
        <v>50.82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175</v>
      </c>
      <c r="AU131" s="226" t="s">
        <v>82</v>
      </c>
      <c r="AV131" s="12" t="s">
        <v>82</v>
      </c>
      <c r="AW131" s="12" t="s">
        <v>35</v>
      </c>
      <c r="AX131" s="12" t="s">
        <v>72</v>
      </c>
      <c r="AY131" s="226" t="s">
        <v>165</v>
      </c>
    </row>
    <row r="132" spans="2:51" s="12" customFormat="1" ht="13.5">
      <c r="B132" s="216"/>
      <c r="C132" s="217"/>
      <c r="D132" s="207" t="s">
        <v>175</v>
      </c>
      <c r="E132" s="218" t="s">
        <v>21</v>
      </c>
      <c r="F132" s="219" t="s">
        <v>769</v>
      </c>
      <c r="G132" s="217"/>
      <c r="H132" s="220">
        <v>50.82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175</v>
      </c>
      <c r="AU132" s="226" t="s">
        <v>82</v>
      </c>
      <c r="AV132" s="12" t="s">
        <v>82</v>
      </c>
      <c r="AW132" s="12" t="s">
        <v>35</v>
      </c>
      <c r="AX132" s="12" t="s">
        <v>72</v>
      </c>
      <c r="AY132" s="226" t="s">
        <v>165</v>
      </c>
    </row>
    <row r="133" spans="2:51" s="12" customFormat="1" ht="13.5">
      <c r="B133" s="216"/>
      <c r="C133" s="217"/>
      <c r="D133" s="207" t="s">
        <v>175</v>
      </c>
      <c r="E133" s="218" t="s">
        <v>21</v>
      </c>
      <c r="F133" s="219" t="s">
        <v>770</v>
      </c>
      <c r="G133" s="217"/>
      <c r="H133" s="220">
        <v>-30.615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175</v>
      </c>
      <c r="AU133" s="226" t="s">
        <v>82</v>
      </c>
      <c r="AV133" s="12" t="s">
        <v>82</v>
      </c>
      <c r="AW133" s="12" t="s">
        <v>35</v>
      </c>
      <c r="AX133" s="12" t="s">
        <v>72</v>
      </c>
      <c r="AY133" s="226" t="s">
        <v>165</v>
      </c>
    </row>
    <row r="134" spans="2:51" s="12" customFormat="1" ht="13.5">
      <c r="B134" s="216"/>
      <c r="C134" s="217"/>
      <c r="D134" s="207" t="s">
        <v>175</v>
      </c>
      <c r="E134" s="218" t="s">
        <v>21</v>
      </c>
      <c r="F134" s="219" t="s">
        <v>771</v>
      </c>
      <c r="G134" s="217"/>
      <c r="H134" s="220">
        <v>-27.948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175</v>
      </c>
      <c r="AU134" s="226" t="s">
        <v>82</v>
      </c>
      <c r="AV134" s="12" t="s">
        <v>82</v>
      </c>
      <c r="AW134" s="12" t="s">
        <v>35</v>
      </c>
      <c r="AX134" s="12" t="s">
        <v>72</v>
      </c>
      <c r="AY134" s="226" t="s">
        <v>165</v>
      </c>
    </row>
    <row r="135" spans="2:51" s="13" customFormat="1" ht="13.5">
      <c r="B135" s="227"/>
      <c r="C135" s="228"/>
      <c r="D135" s="207" t="s">
        <v>175</v>
      </c>
      <c r="E135" s="229" t="s">
        <v>719</v>
      </c>
      <c r="F135" s="230" t="s">
        <v>184</v>
      </c>
      <c r="G135" s="228"/>
      <c r="H135" s="231">
        <v>195.537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175</v>
      </c>
      <c r="AU135" s="237" t="s">
        <v>82</v>
      </c>
      <c r="AV135" s="13" t="s">
        <v>173</v>
      </c>
      <c r="AW135" s="13" t="s">
        <v>35</v>
      </c>
      <c r="AX135" s="13" t="s">
        <v>80</v>
      </c>
      <c r="AY135" s="237" t="s">
        <v>165</v>
      </c>
    </row>
    <row r="136" spans="2:63" s="10" customFormat="1" ht="29.85" customHeight="1">
      <c r="B136" s="177"/>
      <c r="C136" s="178"/>
      <c r="D136" s="179" t="s">
        <v>71</v>
      </c>
      <c r="E136" s="191" t="s">
        <v>235</v>
      </c>
      <c r="F136" s="191" t="s">
        <v>257</v>
      </c>
      <c r="G136" s="178"/>
      <c r="H136" s="178"/>
      <c r="I136" s="181"/>
      <c r="J136" s="192">
        <f>BK136</f>
        <v>0</v>
      </c>
      <c r="K136" s="178"/>
      <c r="L136" s="183"/>
      <c r="M136" s="184"/>
      <c r="N136" s="185"/>
      <c r="O136" s="185"/>
      <c r="P136" s="186">
        <f>SUM(P137:P151)</f>
        <v>0</v>
      </c>
      <c r="Q136" s="185"/>
      <c r="R136" s="186">
        <f>SUM(R137:R151)</f>
        <v>0.06097899999999999</v>
      </c>
      <c r="S136" s="185"/>
      <c r="T136" s="187">
        <f>SUM(T137:T151)</f>
        <v>6.38073</v>
      </c>
      <c r="AR136" s="188" t="s">
        <v>80</v>
      </c>
      <c r="AT136" s="189" t="s">
        <v>71</v>
      </c>
      <c r="AU136" s="189" t="s">
        <v>80</v>
      </c>
      <c r="AY136" s="188" t="s">
        <v>165</v>
      </c>
      <c r="BK136" s="190">
        <f>SUM(BK137:BK151)</f>
        <v>0</v>
      </c>
    </row>
    <row r="137" spans="2:65" s="1" customFormat="1" ht="25.5" customHeight="1">
      <c r="B137" s="41"/>
      <c r="C137" s="193" t="s">
        <v>235</v>
      </c>
      <c r="D137" s="193" t="s">
        <v>168</v>
      </c>
      <c r="E137" s="194" t="s">
        <v>259</v>
      </c>
      <c r="F137" s="195" t="s">
        <v>260</v>
      </c>
      <c r="G137" s="196" t="s">
        <v>171</v>
      </c>
      <c r="H137" s="197">
        <v>358.7</v>
      </c>
      <c r="I137" s="198"/>
      <c r="J137" s="199">
        <f>ROUND(I137*H137,2)</f>
        <v>0</v>
      </c>
      <c r="K137" s="195" t="s">
        <v>172</v>
      </c>
      <c r="L137" s="61"/>
      <c r="M137" s="200" t="s">
        <v>21</v>
      </c>
      <c r="N137" s="201" t="s">
        <v>43</v>
      </c>
      <c r="O137" s="42"/>
      <c r="P137" s="202">
        <f>O137*H137</f>
        <v>0</v>
      </c>
      <c r="Q137" s="202">
        <v>0.00013</v>
      </c>
      <c r="R137" s="202">
        <f>Q137*H137</f>
        <v>0.04663099999999999</v>
      </c>
      <c r="S137" s="202">
        <v>0</v>
      </c>
      <c r="T137" s="203">
        <f>S137*H137</f>
        <v>0</v>
      </c>
      <c r="AR137" s="24" t="s">
        <v>173</v>
      </c>
      <c r="AT137" s="24" t="s">
        <v>168</v>
      </c>
      <c r="AU137" s="24" t="s">
        <v>82</v>
      </c>
      <c r="AY137" s="24" t="s">
        <v>165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4" t="s">
        <v>80</v>
      </c>
      <c r="BK137" s="204">
        <f>ROUND(I137*H137,2)</f>
        <v>0</v>
      </c>
      <c r="BL137" s="24" t="s">
        <v>173</v>
      </c>
      <c r="BM137" s="24" t="s">
        <v>772</v>
      </c>
    </row>
    <row r="138" spans="2:51" s="12" customFormat="1" ht="13.5">
      <c r="B138" s="216"/>
      <c r="C138" s="217"/>
      <c r="D138" s="207" t="s">
        <v>175</v>
      </c>
      <c r="E138" s="218" t="s">
        <v>21</v>
      </c>
      <c r="F138" s="219" t="s">
        <v>711</v>
      </c>
      <c r="G138" s="217"/>
      <c r="H138" s="220">
        <v>358.7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175</v>
      </c>
      <c r="AU138" s="226" t="s">
        <v>82</v>
      </c>
      <c r="AV138" s="12" t="s">
        <v>82</v>
      </c>
      <c r="AW138" s="12" t="s">
        <v>35</v>
      </c>
      <c r="AX138" s="12" t="s">
        <v>80</v>
      </c>
      <c r="AY138" s="226" t="s">
        <v>165</v>
      </c>
    </row>
    <row r="139" spans="2:65" s="1" customFormat="1" ht="25.5" customHeight="1">
      <c r="B139" s="41"/>
      <c r="C139" s="193" t="s">
        <v>240</v>
      </c>
      <c r="D139" s="193" t="s">
        <v>168</v>
      </c>
      <c r="E139" s="194" t="s">
        <v>275</v>
      </c>
      <c r="F139" s="195" t="s">
        <v>276</v>
      </c>
      <c r="G139" s="196" t="s">
        <v>171</v>
      </c>
      <c r="H139" s="197">
        <v>358.7</v>
      </c>
      <c r="I139" s="198"/>
      <c r="J139" s="199">
        <f>ROUND(I139*H139,2)</f>
        <v>0</v>
      </c>
      <c r="K139" s="195" t="s">
        <v>21</v>
      </c>
      <c r="L139" s="61"/>
      <c r="M139" s="200" t="s">
        <v>21</v>
      </c>
      <c r="N139" s="201" t="s">
        <v>43</v>
      </c>
      <c r="O139" s="42"/>
      <c r="P139" s="202">
        <f>O139*H139</f>
        <v>0</v>
      </c>
      <c r="Q139" s="202">
        <v>4E-05</v>
      </c>
      <c r="R139" s="202">
        <f>Q139*H139</f>
        <v>0.014348000000000001</v>
      </c>
      <c r="S139" s="202">
        <v>0</v>
      </c>
      <c r="T139" s="203">
        <f>S139*H139</f>
        <v>0</v>
      </c>
      <c r="AR139" s="24" t="s">
        <v>173</v>
      </c>
      <c r="AT139" s="24" t="s">
        <v>168</v>
      </c>
      <c r="AU139" s="24" t="s">
        <v>82</v>
      </c>
      <c r="AY139" s="24" t="s">
        <v>165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4" t="s">
        <v>80</v>
      </c>
      <c r="BK139" s="204">
        <f>ROUND(I139*H139,2)</f>
        <v>0</v>
      </c>
      <c r="BL139" s="24" t="s">
        <v>173</v>
      </c>
      <c r="BM139" s="24" t="s">
        <v>773</v>
      </c>
    </row>
    <row r="140" spans="2:51" s="12" customFormat="1" ht="13.5">
      <c r="B140" s="216"/>
      <c r="C140" s="217"/>
      <c r="D140" s="207" t="s">
        <v>175</v>
      </c>
      <c r="E140" s="218" t="s">
        <v>21</v>
      </c>
      <c r="F140" s="219" t="s">
        <v>774</v>
      </c>
      <c r="G140" s="217"/>
      <c r="H140" s="220">
        <v>358.7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175</v>
      </c>
      <c r="AU140" s="226" t="s">
        <v>82</v>
      </c>
      <c r="AV140" s="12" t="s">
        <v>82</v>
      </c>
      <c r="AW140" s="12" t="s">
        <v>35</v>
      </c>
      <c r="AX140" s="12" t="s">
        <v>72</v>
      </c>
      <c r="AY140" s="226" t="s">
        <v>165</v>
      </c>
    </row>
    <row r="141" spans="2:51" s="13" customFormat="1" ht="13.5">
      <c r="B141" s="227"/>
      <c r="C141" s="228"/>
      <c r="D141" s="207" t="s">
        <v>175</v>
      </c>
      <c r="E141" s="229" t="s">
        <v>21</v>
      </c>
      <c r="F141" s="230" t="s">
        <v>184</v>
      </c>
      <c r="G141" s="228"/>
      <c r="H141" s="231">
        <v>358.7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175</v>
      </c>
      <c r="AU141" s="237" t="s">
        <v>82</v>
      </c>
      <c r="AV141" s="13" t="s">
        <v>173</v>
      </c>
      <c r="AW141" s="13" t="s">
        <v>35</v>
      </c>
      <c r="AX141" s="13" t="s">
        <v>80</v>
      </c>
      <c r="AY141" s="237" t="s">
        <v>165</v>
      </c>
    </row>
    <row r="142" spans="2:65" s="1" customFormat="1" ht="16.5" customHeight="1">
      <c r="B142" s="41"/>
      <c r="C142" s="193" t="s">
        <v>246</v>
      </c>
      <c r="D142" s="193" t="s">
        <v>168</v>
      </c>
      <c r="E142" s="194" t="s">
        <v>775</v>
      </c>
      <c r="F142" s="195" t="s">
        <v>776</v>
      </c>
      <c r="G142" s="196" t="s">
        <v>171</v>
      </c>
      <c r="H142" s="197">
        <v>1.773</v>
      </c>
      <c r="I142" s="198"/>
      <c r="J142" s="199">
        <f>ROUND(I142*H142,2)</f>
        <v>0</v>
      </c>
      <c r="K142" s="195" t="s">
        <v>172</v>
      </c>
      <c r="L142" s="61"/>
      <c r="M142" s="200" t="s">
        <v>21</v>
      </c>
      <c r="N142" s="201" t="s">
        <v>43</v>
      </c>
      <c r="O142" s="42"/>
      <c r="P142" s="202">
        <f>O142*H142</f>
        <v>0</v>
      </c>
      <c r="Q142" s="202">
        <v>0</v>
      </c>
      <c r="R142" s="202">
        <f>Q142*H142</f>
        <v>0</v>
      </c>
      <c r="S142" s="202">
        <v>0.076</v>
      </c>
      <c r="T142" s="203">
        <f>S142*H142</f>
        <v>0.13474799999999998</v>
      </c>
      <c r="AR142" s="24" t="s">
        <v>173</v>
      </c>
      <c r="AT142" s="24" t="s">
        <v>168</v>
      </c>
      <c r="AU142" s="24" t="s">
        <v>82</v>
      </c>
      <c r="AY142" s="24" t="s">
        <v>165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4" t="s">
        <v>80</v>
      </c>
      <c r="BK142" s="204">
        <f>ROUND(I142*H142,2)</f>
        <v>0</v>
      </c>
      <c r="BL142" s="24" t="s">
        <v>173</v>
      </c>
      <c r="BM142" s="24" t="s">
        <v>777</v>
      </c>
    </row>
    <row r="143" spans="2:51" s="12" customFormat="1" ht="13.5">
      <c r="B143" s="216"/>
      <c r="C143" s="217"/>
      <c r="D143" s="207" t="s">
        <v>175</v>
      </c>
      <c r="E143" s="218" t="s">
        <v>21</v>
      </c>
      <c r="F143" s="219" t="s">
        <v>778</v>
      </c>
      <c r="G143" s="217"/>
      <c r="H143" s="220">
        <v>1.773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175</v>
      </c>
      <c r="AU143" s="226" t="s">
        <v>82</v>
      </c>
      <c r="AV143" s="12" t="s">
        <v>82</v>
      </c>
      <c r="AW143" s="12" t="s">
        <v>35</v>
      </c>
      <c r="AX143" s="12" t="s">
        <v>72</v>
      </c>
      <c r="AY143" s="226" t="s">
        <v>165</v>
      </c>
    </row>
    <row r="144" spans="2:51" s="13" customFormat="1" ht="13.5">
      <c r="B144" s="227"/>
      <c r="C144" s="228"/>
      <c r="D144" s="207" t="s">
        <v>175</v>
      </c>
      <c r="E144" s="229" t="s">
        <v>21</v>
      </c>
      <c r="F144" s="230" t="s">
        <v>184</v>
      </c>
      <c r="G144" s="228"/>
      <c r="H144" s="231">
        <v>1.773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175</v>
      </c>
      <c r="AU144" s="237" t="s">
        <v>82</v>
      </c>
      <c r="AV144" s="13" t="s">
        <v>173</v>
      </c>
      <c r="AW144" s="13" t="s">
        <v>35</v>
      </c>
      <c r="AX144" s="13" t="s">
        <v>80</v>
      </c>
      <c r="AY144" s="237" t="s">
        <v>165</v>
      </c>
    </row>
    <row r="145" spans="2:65" s="1" customFormat="1" ht="25.5" customHeight="1">
      <c r="B145" s="41"/>
      <c r="C145" s="193" t="s">
        <v>252</v>
      </c>
      <c r="D145" s="193" t="s">
        <v>168</v>
      </c>
      <c r="E145" s="194" t="s">
        <v>313</v>
      </c>
      <c r="F145" s="195" t="s">
        <v>314</v>
      </c>
      <c r="G145" s="196" t="s">
        <v>315</v>
      </c>
      <c r="H145" s="197">
        <v>10</v>
      </c>
      <c r="I145" s="198"/>
      <c r="J145" s="199">
        <f>ROUND(I145*H145,2)</f>
        <v>0</v>
      </c>
      <c r="K145" s="195" t="s">
        <v>21</v>
      </c>
      <c r="L145" s="61"/>
      <c r="M145" s="200" t="s">
        <v>21</v>
      </c>
      <c r="N145" s="201" t="s">
        <v>43</v>
      </c>
      <c r="O145" s="42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AR145" s="24" t="s">
        <v>173</v>
      </c>
      <c r="AT145" s="24" t="s">
        <v>168</v>
      </c>
      <c r="AU145" s="24" t="s">
        <v>82</v>
      </c>
      <c r="AY145" s="24" t="s">
        <v>165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4" t="s">
        <v>80</v>
      </c>
      <c r="BK145" s="204">
        <f>ROUND(I145*H145,2)</f>
        <v>0</v>
      </c>
      <c r="BL145" s="24" t="s">
        <v>173</v>
      </c>
      <c r="BM145" s="24" t="s">
        <v>779</v>
      </c>
    </row>
    <row r="146" spans="2:65" s="1" customFormat="1" ht="25.5" customHeight="1">
      <c r="B146" s="41"/>
      <c r="C146" s="193" t="s">
        <v>258</v>
      </c>
      <c r="D146" s="193" t="s">
        <v>168</v>
      </c>
      <c r="E146" s="194" t="s">
        <v>324</v>
      </c>
      <c r="F146" s="195" t="s">
        <v>325</v>
      </c>
      <c r="G146" s="196" t="s">
        <v>171</v>
      </c>
      <c r="H146" s="197">
        <v>751.251</v>
      </c>
      <c r="I146" s="198"/>
      <c r="J146" s="199">
        <f>ROUND(I146*H146,2)</f>
        <v>0</v>
      </c>
      <c r="K146" s="195" t="s">
        <v>172</v>
      </c>
      <c r="L146" s="61"/>
      <c r="M146" s="200" t="s">
        <v>21</v>
      </c>
      <c r="N146" s="201" t="s">
        <v>43</v>
      </c>
      <c r="O146" s="42"/>
      <c r="P146" s="202">
        <f>O146*H146</f>
        <v>0</v>
      </c>
      <c r="Q146" s="202">
        <v>0</v>
      </c>
      <c r="R146" s="202">
        <f>Q146*H146</f>
        <v>0</v>
      </c>
      <c r="S146" s="202">
        <v>0.004</v>
      </c>
      <c r="T146" s="203">
        <f>S146*H146</f>
        <v>3.005004</v>
      </c>
      <c r="AR146" s="24" t="s">
        <v>173</v>
      </c>
      <c r="AT146" s="24" t="s">
        <v>168</v>
      </c>
      <c r="AU146" s="24" t="s">
        <v>82</v>
      </c>
      <c r="AY146" s="24" t="s">
        <v>165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4" t="s">
        <v>80</v>
      </c>
      <c r="BK146" s="204">
        <f>ROUND(I146*H146,2)</f>
        <v>0</v>
      </c>
      <c r="BL146" s="24" t="s">
        <v>173</v>
      </c>
      <c r="BM146" s="24" t="s">
        <v>780</v>
      </c>
    </row>
    <row r="147" spans="2:51" s="12" customFormat="1" ht="13.5">
      <c r="B147" s="216"/>
      <c r="C147" s="217"/>
      <c r="D147" s="207" t="s">
        <v>175</v>
      </c>
      <c r="E147" s="218" t="s">
        <v>21</v>
      </c>
      <c r="F147" s="219" t="s">
        <v>715</v>
      </c>
      <c r="G147" s="217"/>
      <c r="H147" s="220">
        <v>751.251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175</v>
      </c>
      <c r="AU147" s="226" t="s">
        <v>82</v>
      </c>
      <c r="AV147" s="12" t="s">
        <v>82</v>
      </c>
      <c r="AW147" s="12" t="s">
        <v>35</v>
      </c>
      <c r="AX147" s="12" t="s">
        <v>80</v>
      </c>
      <c r="AY147" s="226" t="s">
        <v>165</v>
      </c>
    </row>
    <row r="148" spans="2:65" s="1" customFormat="1" ht="25.5" customHeight="1">
      <c r="B148" s="41"/>
      <c r="C148" s="193" t="s">
        <v>263</v>
      </c>
      <c r="D148" s="193" t="s">
        <v>168</v>
      </c>
      <c r="E148" s="194" t="s">
        <v>329</v>
      </c>
      <c r="F148" s="195" t="s">
        <v>330</v>
      </c>
      <c r="G148" s="196" t="s">
        <v>171</v>
      </c>
      <c r="H148" s="197">
        <v>195.537</v>
      </c>
      <c r="I148" s="198"/>
      <c r="J148" s="199">
        <f>ROUND(I148*H148,2)</f>
        <v>0</v>
      </c>
      <c r="K148" s="195" t="s">
        <v>172</v>
      </c>
      <c r="L148" s="61"/>
      <c r="M148" s="200" t="s">
        <v>21</v>
      </c>
      <c r="N148" s="201" t="s">
        <v>43</v>
      </c>
      <c r="O148" s="42"/>
      <c r="P148" s="202">
        <f>O148*H148</f>
        <v>0</v>
      </c>
      <c r="Q148" s="202">
        <v>0</v>
      </c>
      <c r="R148" s="202">
        <f>Q148*H148</f>
        <v>0</v>
      </c>
      <c r="S148" s="202">
        <v>0.01</v>
      </c>
      <c r="T148" s="203">
        <f>S148*H148</f>
        <v>1.95537</v>
      </c>
      <c r="AR148" s="24" t="s">
        <v>173</v>
      </c>
      <c r="AT148" s="24" t="s">
        <v>168</v>
      </c>
      <c r="AU148" s="24" t="s">
        <v>82</v>
      </c>
      <c r="AY148" s="24" t="s">
        <v>165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4" t="s">
        <v>80</v>
      </c>
      <c r="BK148" s="204">
        <f>ROUND(I148*H148,2)</f>
        <v>0</v>
      </c>
      <c r="BL148" s="24" t="s">
        <v>173</v>
      </c>
      <c r="BM148" s="24" t="s">
        <v>781</v>
      </c>
    </row>
    <row r="149" spans="2:51" s="12" customFormat="1" ht="13.5">
      <c r="B149" s="216"/>
      <c r="C149" s="217"/>
      <c r="D149" s="207" t="s">
        <v>175</v>
      </c>
      <c r="E149" s="218" t="s">
        <v>21</v>
      </c>
      <c r="F149" s="219" t="s">
        <v>719</v>
      </c>
      <c r="G149" s="217"/>
      <c r="H149" s="220">
        <v>195.537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175</v>
      </c>
      <c r="AU149" s="226" t="s">
        <v>82</v>
      </c>
      <c r="AV149" s="12" t="s">
        <v>82</v>
      </c>
      <c r="AW149" s="12" t="s">
        <v>35</v>
      </c>
      <c r="AX149" s="12" t="s">
        <v>80</v>
      </c>
      <c r="AY149" s="226" t="s">
        <v>165</v>
      </c>
    </row>
    <row r="150" spans="2:65" s="1" customFormat="1" ht="25.5" customHeight="1">
      <c r="B150" s="41"/>
      <c r="C150" s="193" t="s">
        <v>10</v>
      </c>
      <c r="D150" s="193" t="s">
        <v>168</v>
      </c>
      <c r="E150" s="194" t="s">
        <v>334</v>
      </c>
      <c r="F150" s="195" t="s">
        <v>335</v>
      </c>
      <c r="G150" s="196" t="s">
        <v>171</v>
      </c>
      <c r="H150" s="197">
        <v>27.948</v>
      </c>
      <c r="I150" s="198"/>
      <c r="J150" s="199">
        <f>ROUND(I150*H150,2)</f>
        <v>0</v>
      </c>
      <c r="K150" s="195" t="s">
        <v>172</v>
      </c>
      <c r="L150" s="61"/>
      <c r="M150" s="200" t="s">
        <v>21</v>
      </c>
      <c r="N150" s="201" t="s">
        <v>43</v>
      </c>
      <c r="O150" s="42"/>
      <c r="P150" s="202">
        <f>O150*H150</f>
        <v>0</v>
      </c>
      <c r="Q150" s="202">
        <v>0</v>
      </c>
      <c r="R150" s="202">
        <f>Q150*H150</f>
        <v>0</v>
      </c>
      <c r="S150" s="202">
        <v>0.046</v>
      </c>
      <c r="T150" s="203">
        <f>S150*H150</f>
        <v>1.285608</v>
      </c>
      <c r="AR150" s="24" t="s">
        <v>173</v>
      </c>
      <c r="AT150" s="24" t="s">
        <v>168</v>
      </c>
      <c r="AU150" s="24" t="s">
        <v>82</v>
      </c>
      <c r="AY150" s="24" t="s">
        <v>165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4" t="s">
        <v>80</v>
      </c>
      <c r="BK150" s="204">
        <f>ROUND(I150*H150,2)</f>
        <v>0</v>
      </c>
      <c r="BL150" s="24" t="s">
        <v>173</v>
      </c>
      <c r="BM150" s="24" t="s">
        <v>782</v>
      </c>
    </row>
    <row r="151" spans="2:51" s="12" customFormat="1" ht="13.5">
      <c r="B151" s="216"/>
      <c r="C151" s="217"/>
      <c r="D151" s="207" t="s">
        <v>175</v>
      </c>
      <c r="E151" s="218" t="s">
        <v>21</v>
      </c>
      <c r="F151" s="219" t="s">
        <v>713</v>
      </c>
      <c r="G151" s="217"/>
      <c r="H151" s="220">
        <v>27.948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175</v>
      </c>
      <c r="AU151" s="226" t="s">
        <v>82</v>
      </c>
      <c r="AV151" s="12" t="s">
        <v>82</v>
      </c>
      <c r="AW151" s="12" t="s">
        <v>35</v>
      </c>
      <c r="AX151" s="12" t="s">
        <v>80</v>
      </c>
      <c r="AY151" s="226" t="s">
        <v>165</v>
      </c>
    </row>
    <row r="152" spans="2:63" s="10" customFormat="1" ht="29.85" customHeight="1">
      <c r="B152" s="177"/>
      <c r="C152" s="178"/>
      <c r="D152" s="179" t="s">
        <v>71</v>
      </c>
      <c r="E152" s="191" t="s">
        <v>337</v>
      </c>
      <c r="F152" s="191" t="s">
        <v>338</v>
      </c>
      <c r="G152" s="178"/>
      <c r="H152" s="178"/>
      <c r="I152" s="181"/>
      <c r="J152" s="192">
        <f>BK152</f>
        <v>0</v>
      </c>
      <c r="K152" s="178"/>
      <c r="L152" s="183"/>
      <c r="M152" s="184"/>
      <c r="N152" s="185"/>
      <c r="O152" s="185"/>
      <c r="P152" s="186">
        <f>SUM(P153:P156)</f>
        <v>0</v>
      </c>
      <c r="Q152" s="185"/>
      <c r="R152" s="186">
        <f>SUM(R153:R156)</f>
        <v>0</v>
      </c>
      <c r="S152" s="185"/>
      <c r="T152" s="187">
        <f>SUM(T153:T156)</f>
        <v>0</v>
      </c>
      <c r="AR152" s="188" t="s">
        <v>80</v>
      </c>
      <c r="AT152" s="189" t="s">
        <v>71</v>
      </c>
      <c r="AU152" s="189" t="s">
        <v>80</v>
      </c>
      <c r="AY152" s="188" t="s">
        <v>165</v>
      </c>
      <c r="BK152" s="190">
        <f>SUM(BK153:BK156)</f>
        <v>0</v>
      </c>
    </row>
    <row r="153" spans="2:65" s="1" customFormat="1" ht="25.5" customHeight="1">
      <c r="B153" s="41"/>
      <c r="C153" s="193" t="s">
        <v>270</v>
      </c>
      <c r="D153" s="193" t="s">
        <v>168</v>
      </c>
      <c r="E153" s="194" t="s">
        <v>340</v>
      </c>
      <c r="F153" s="195" t="s">
        <v>341</v>
      </c>
      <c r="G153" s="196" t="s">
        <v>342</v>
      </c>
      <c r="H153" s="197">
        <v>10.314</v>
      </c>
      <c r="I153" s="198"/>
      <c r="J153" s="199">
        <f>ROUND(I153*H153,2)</f>
        <v>0</v>
      </c>
      <c r="K153" s="195" t="s">
        <v>172</v>
      </c>
      <c r="L153" s="61"/>
      <c r="M153" s="200" t="s">
        <v>21</v>
      </c>
      <c r="N153" s="201" t="s">
        <v>43</v>
      </c>
      <c r="O153" s="42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AR153" s="24" t="s">
        <v>173</v>
      </c>
      <c r="AT153" s="24" t="s">
        <v>168</v>
      </c>
      <c r="AU153" s="24" t="s">
        <v>82</v>
      </c>
      <c r="AY153" s="24" t="s">
        <v>165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4" t="s">
        <v>80</v>
      </c>
      <c r="BK153" s="204">
        <f>ROUND(I153*H153,2)</f>
        <v>0</v>
      </c>
      <c r="BL153" s="24" t="s">
        <v>173</v>
      </c>
      <c r="BM153" s="24" t="s">
        <v>783</v>
      </c>
    </row>
    <row r="154" spans="2:65" s="1" customFormat="1" ht="25.5" customHeight="1">
      <c r="B154" s="41"/>
      <c r="C154" s="193" t="s">
        <v>274</v>
      </c>
      <c r="D154" s="193" t="s">
        <v>168</v>
      </c>
      <c r="E154" s="194" t="s">
        <v>345</v>
      </c>
      <c r="F154" s="195" t="s">
        <v>346</v>
      </c>
      <c r="G154" s="196" t="s">
        <v>342</v>
      </c>
      <c r="H154" s="197">
        <v>10.314</v>
      </c>
      <c r="I154" s="198"/>
      <c r="J154" s="199">
        <f>ROUND(I154*H154,2)</f>
        <v>0</v>
      </c>
      <c r="K154" s="195" t="s">
        <v>172</v>
      </c>
      <c r="L154" s="61"/>
      <c r="M154" s="200" t="s">
        <v>21</v>
      </c>
      <c r="N154" s="201" t="s">
        <v>43</v>
      </c>
      <c r="O154" s="42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AR154" s="24" t="s">
        <v>173</v>
      </c>
      <c r="AT154" s="24" t="s">
        <v>168</v>
      </c>
      <c r="AU154" s="24" t="s">
        <v>82</v>
      </c>
      <c r="AY154" s="24" t="s">
        <v>165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4" t="s">
        <v>80</v>
      </c>
      <c r="BK154" s="204">
        <f>ROUND(I154*H154,2)</f>
        <v>0</v>
      </c>
      <c r="BL154" s="24" t="s">
        <v>173</v>
      </c>
      <c r="BM154" s="24" t="s">
        <v>784</v>
      </c>
    </row>
    <row r="155" spans="2:65" s="1" customFormat="1" ht="25.5" customHeight="1">
      <c r="B155" s="41"/>
      <c r="C155" s="193" t="s">
        <v>280</v>
      </c>
      <c r="D155" s="193" t="s">
        <v>168</v>
      </c>
      <c r="E155" s="194" t="s">
        <v>349</v>
      </c>
      <c r="F155" s="195" t="s">
        <v>350</v>
      </c>
      <c r="G155" s="196" t="s">
        <v>342</v>
      </c>
      <c r="H155" s="197">
        <v>10.314</v>
      </c>
      <c r="I155" s="198"/>
      <c r="J155" s="199">
        <f>ROUND(I155*H155,2)</f>
        <v>0</v>
      </c>
      <c r="K155" s="195" t="s">
        <v>172</v>
      </c>
      <c r="L155" s="61"/>
      <c r="M155" s="200" t="s">
        <v>21</v>
      </c>
      <c r="N155" s="201" t="s">
        <v>43</v>
      </c>
      <c r="O155" s="42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4" t="s">
        <v>173</v>
      </c>
      <c r="AT155" s="24" t="s">
        <v>168</v>
      </c>
      <c r="AU155" s="24" t="s">
        <v>82</v>
      </c>
      <c r="AY155" s="24" t="s">
        <v>165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4" t="s">
        <v>80</v>
      </c>
      <c r="BK155" s="204">
        <f>ROUND(I155*H155,2)</f>
        <v>0</v>
      </c>
      <c r="BL155" s="24" t="s">
        <v>173</v>
      </c>
      <c r="BM155" s="24" t="s">
        <v>785</v>
      </c>
    </row>
    <row r="156" spans="2:65" s="1" customFormat="1" ht="16.5" customHeight="1">
      <c r="B156" s="41"/>
      <c r="C156" s="193" t="s">
        <v>285</v>
      </c>
      <c r="D156" s="193" t="s">
        <v>168</v>
      </c>
      <c r="E156" s="194" t="s">
        <v>353</v>
      </c>
      <c r="F156" s="195" t="s">
        <v>354</v>
      </c>
      <c r="G156" s="196" t="s">
        <v>342</v>
      </c>
      <c r="H156" s="197">
        <v>10.314</v>
      </c>
      <c r="I156" s="198"/>
      <c r="J156" s="199">
        <f>ROUND(I156*H156,2)</f>
        <v>0</v>
      </c>
      <c r="K156" s="195" t="s">
        <v>21</v>
      </c>
      <c r="L156" s="61"/>
      <c r="M156" s="200" t="s">
        <v>21</v>
      </c>
      <c r="N156" s="201" t="s">
        <v>43</v>
      </c>
      <c r="O156" s="42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AR156" s="24" t="s">
        <v>173</v>
      </c>
      <c r="AT156" s="24" t="s">
        <v>168</v>
      </c>
      <c r="AU156" s="24" t="s">
        <v>82</v>
      </c>
      <c r="AY156" s="24" t="s">
        <v>165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24" t="s">
        <v>80</v>
      </c>
      <c r="BK156" s="204">
        <f>ROUND(I156*H156,2)</f>
        <v>0</v>
      </c>
      <c r="BL156" s="24" t="s">
        <v>173</v>
      </c>
      <c r="BM156" s="24" t="s">
        <v>786</v>
      </c>
    </row>
    <row r="157" spans="2:63" s="10" customFormat="1" ht="29.85" customHeight="1">
      <c r="B157" s="177"/>
      <c r="C157" s="178"/>
      <c r="D157" s="179" t="s">
        <v>71</v>
      </c>
      <c r="E157" s="191" t="s">
        <v>356</v>
      </c>
      <c r="F157" s="191" t="s">
        <v>357</v>
      </c>
      <c r="G157" s="178"/>
      <c r="H157" s="178"/>
      <c r="I157" s="181"/>
      <c r="J157" s="192">
        <f>BK157</f>
        <v>0</v>
      </c>
      <c r="K157" s="178"/>
      <c r="L157" s="183"/>
      <c r="M157" s="184"/>
      <c r="N157" s="185"/>
      <c r="O157" s="185"/>
      <c r="P157" s="186">
        <f>P158</f>
        <v>0</v>
      </c>
      <c r="Q157" s="185"/>
      <c r="R157" s="186">
        <f>R158</f>
        <v>0</v>
      </c>
      <c r="S157" s="185"/>
      <c r="T157" s="187">
        <f>T158</f>
        <v>0</v>
      </c>
      <c r="AR157" s="188" t="s">
        <v>80</v>
      </c>
      <c r="AT157" s="189" t="s">
        <v>71</v>
      </c>
      <c r="AU157" s="189" t="s">
        <v>80</v>
      </c>
      <c r="AY157" s="188" t="s">
        <v>165</v>
      </c>
      <c r="BK157" s="190">
        <f>BK158</f>
        <v>0</v>
      </c>
    </row>
    <row r="158" spans="2:65" s="1" customFormat="1" ht="16.5" customHeight="1">
      <c r="B158" s="41"/>
      <c r="C158" s="193" t="s">
        <v>289</v>
      </c>
      <c r="D158" s="193" t="s">
        <v>168</v>
      </c>
      <c r="E158" s="194" t="s">
        <v>359</v>
      </c>
      <c r="F158" s="195" t="s">
        <v>360</v>
      </c>
      <c r="G158" s="196" t="s">
        <v>342</v>
      </c>
      <c r="H158" s="197">
        <v>8.962</v>
      </c>
      <c r="I158" s="198"/>
      <c r="J158" s="199">
        <f>ROUND(I158*H158,2)</f>
        <v>0</v>
      </c>
      <c r="K158" s="195" t="s">
        <v>172</v>
      </c>
      <c r="L158" s="61"/>
      <c r="M158" s="200" t="s">
        <v>21</v>
      </c>
      <c r="N158" s="201" t="s">
        <v>43</v>
      </c>
      <c r="O158" s="42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AR158" s="24" t="s">
        <v>173</v>
      </c>
      <c r="AT158" s="24" t="s">
        <v>168</v>
      </c>
      <c r="AU158" s="24" t="s">
        <v>82</v>
      </c>
      <c r="AY158" s="24" t="s">
        <v>165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4" t="s">
        <v>80</v>
      </c>
      <c r="BK158" s="204">
        <f>ROUND(I158*H158,2)</f>
        <v>0</v>
      </c>
      <c r="BL158" s="24" t="s">
        <v>173</v>
      </c>
      <c r="BM158" s="24" t="s">
        <v>787</v>
      </c>
    </row>
    <row r="159" spans="2:63" s="10" customFormat="1" ht="37.35" customHeight="1">
      <c r="B159" s="177"/>
      <c r="C159" s="178"/>
      <c r="D159" s="179" t="s">
        <v>71</v>
      </c>
      <c r="E159" s="180" t="s">
        <v>362</v>
      </c>
      <c r="F159" s="180" t="s">
        <v>363</v>
      </c>
      <c r="G159" s="178"/>
      <c r="H159" s="178"/>
      <c r="I159" s="181"/>
      <c r="J159" s="182">
        <f>BK159</f>
        <v>0</v>
      </c>
      <c r="K159" s="178"/>
      <c r="L159" s="183"/>
      <c r="M159" s="184"/>
      <c r="N159" s="185"/>
      <c r="O159" s="185"/>
      <c r="P159" s="186">
        <f>P160+P175+P180+P184+P253</f>
        <v>0</v>
      </c>
      <c r="Q159" s="185"/>
      <c r="R159" s="186">
        <f>R160+R175+R180+R184+R253</f>
        <v>5.111413439999999</v>
      </c>
      <c r="S159" s="185"/>
      <c r="T159" s="187">
        <f>T160+T175+T180+T184+T253</f>
        <v>3.9330035</v>
      </c>
      <c r="AR159" s="188" t="s">
        <v>82</v>
      </c>
      <c r="AT159" s="189" t="s">
        <v>71</v>
      </c>
      <c r="AU159" s="189" t="s">
        <v>72</v>
      </c>
      <c r="AY159" s="188" t="s">
        <v>165</v>
      </c>
      <c r="BK159" s="190">
        <f>BK160+BK175+BK180+BK184+BK253</f>
        <v>0</v>
      </c>
    </row>
    <row r="160" spans="2:63" s="10" customFormat="1" ht="19.9" customHeight="1">
      <c r="B160" s="177"/>
      <c r="C160" s="178"/>
      <c r="D160" s="179" t="s">
        <v>71</v>
      </c>
      <c r="E160" s="191" t="s">
        <v>393</v>
      </c>
      <c r="F160" s="191" t="s">
        <v>394</v>
      </c>
      <c r="G160" s="178"/>
      <c r="H160" s="178"/>
      <c r="I160" s="181"/>
      <c r="J160" s="192">
        <f>BK160</f>
        <v>0</v>
      </c>
      <c r="K160" s="178"/>
      <c r="L160" s="183"/>
      <c r="M160" s="184"/>
      <c r="N160" s="185"/>
      <c r="O160" s="185"/>
      <c r="P160" s="186">
        <f>SUM(P161:P174)</f>
        <v>0</v>
      </c>
      <c r="Q160" s="185"/>
      <c r="R160" s="186">
        <f>SUM(R161:R174)</f>
        <v>0</v>
      </c>
      <c r="S160" s="185"/>
      <c r="T160" s="187">
        <f>SUM(T161:T174)</f>
        <v>2.356522</v>
      </c>
      <c r="AR160" s="188" t="s">
        <v>82</v>
      </c>
      <c r="AT160" s="189" t="s">
        <v>71</v>
      </c>
      <c r="AU160" s="189" t="s">
        <v>80</v>
      </c>
      <c r="AY160" s="188" t="s">
        <v>165</v>
      </c>
      <c r="BK160" s="190">
        <f>SUM(BK161:BK174)</f>
        <v>0</v>
      </c>
    </row>
    <row r="161" spans="2:65" s="1" customFormat="1" ht="16.5" customHeight="1">
      <c r="B161" s="41"/>
      <c r="C161" s="193" t="s">
        <v>9</v>
      </c>
      <c r="D161" s="193" t="s">
        <v>168</v>
      </c>
      <c r="E161" s="194" t="s">
        <v>788</v>
      </c>
      <c r="F161" s="195" t="s">
        <v>789</v>
      </c>
      <c r="G161" s="196" t="s">
        <v>171</v>
      </c>
      <c r="H161" s="197">
        <v>54.48</v>
      </c>
      <c r="I161" s="198"/>
      <c r="J161" s="199">
        <f>ROUND(I161*H161,2)</f>
        <v>0</v>
      </c>
      <c r="K161" s="195" t="s">
        <v>172</v>
      </c>
      <c r="L161" s="61"/>
      <c r="M161" s="200" t="s">
        <v>21</v>
      </c>
      <c r="N161" s="201" t="s">
        <v>43</v>
      </c>
      <c r="O161" s="42"/>
      <c r="P161" s="202">
        <f>O161*H161</f>
        <v>0</v>
      </c>
      <c r="Q161" s="202">
        <v>0</v>
      </c>
      <c r="R161" s="202">
        <f>Q161*H161</f>
        <v>0</v>
      </c>
      <c r="S161" s="202">
        <v>0.02465</v>
      </c>
      <c r="T161" s="203">
        <f>S161*H161</f>
        <v>1.3429319999999998</v>
      </c>
      <c r="AR161" s="24" t="s">
        <v>270</v>
      </c>
      <c r="AT161" s="24" t="s">
        <v>168</v>
      </c>
      <c r="AU161" s="24" t="s">
        <v>82</v>
      </c>
      <c r="AY161" s="24" t="s">
        <v>165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4" t="s">
        <v>80</v>
      </c>
      <c r="BK161" s="204">
        <f>ROUND(I161*H161,2)</f>
        <v>0</v>
      </c>
      <c r="BL161" s="24" t="s">
        <v>270</v>
      </c>
      <c r="BM161" s="24" t="s">
        <v>790</v>
      </c>
    </row>
    <row r="162" spans="2:51" s="11" customFormat="1" ht="13.5">
      <c r="B162" s="205"/>
      <c r="C162" s="206"/>
      <c r="D162" s="207" t="s">
        <v>175</v>
      </c>
      <c r="E162" s="208" t="s">
        <v>21</v>
      </c>
      <c r="F162" s="209" t="s">
        <v>791</v>
      </c>
      <c r="G162" s="206"/>
      <c r="H162" s="208" t="s">
        <v>21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175</v>
      </c>
      <c r="AU162" s="215" t="s">
        <v>82</v>
      </c>
      <c r="AV162" s="11" t="s">
        <v>80</v>
      </c>
      <c r="AW162" s="11" t="s">
        <v>35</v>
      </c>
      <c r="AX162" s="11" t="s">
        <v>72</v>
      </c>
      <c r="AY162" s="215" t="s">
        <v>165</v>
      </c>
    </row>
    <row r="163" spans="2:51" s="12" customFormat="1" ht="13.5">
      <c r="B163" s="216"/>
      <c r="C163" s="217"/>
      <c r="D163" s="207" t="s">
        <v>175</v>
      </c>
      <c r="E163" s="218" t="s">
        <v>21</v>
      </c>
      <c r="F163" s="219" t="s">
        <v>792</v>
      </c>
      <c r="G163" s="217"/>
      <c r="H163" s="220">
        <v>6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175</v>
      </c>
      <c r="AU163" s="226" t="s">
        <v>82</v>
      </c>
      <c r="AV163" s="12" t="s">
        <v>82</v>
      </c>
      <c r="AW163" s="12" t="s">
        <v>35</v>
      </c>
      <c r="AX163" s="12" t="s">
        <v>72</v>
      </c>
      <c r="AY163" s="226" t="s">
        <v>165</v>
      </c>
    </row>
    <row r="164" spans="2:51" s="12" customFormat="1" ht="13.5">
      <c r="B164" s="216"/>
      <c r="C164" s="217"/>
      <c r="D164" s="207" t="s">
        <v>175</v>
      </c>
      <c r="E164" s="218" t="s">
        <v>21</v>
      </c>
      <c r="F164" s="219" t="s">
        <v>793</v>
      </c>
      <c r="G164" s="217"/>
      <c r="H164" s="220">
        <v>30.9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175</v>
      </c>
      <c r="AU164" s="226" t="s">
        <v>82</v>
      </c>
      <c r="AV164" s="12" t="s">
        <v>82</v>
      </c>
      <c r="AW164" s="12" t="s">
        <v>35</v>
      </c>
      <c r="AX164" s="12" t="s">
        <v>72</v>
      </c>
      <c r="AY164" s="226" t="s">
        <v>165</v>
      </c>
    </row>
    <row r="165" spans="2:51" s="12" customFormat="1" ht="13.5">
      <c r="B165" s="216"/>
      <c r="C165" s="217"/>
      <c r="D165" s="207" t="s">
        <v>175</v>
      </c>
      <c r="E165" s="218" t="s">
        <v>21</v>
      </c>
      <c r="F165" s="219" t="s">
        <v>794</v>
      </c>
      <c r="G165" s="217"/>
      <c r="H165" s="220">
        <v>12.18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175</v>
      </c>
      <c r="AU165" s="226" t="s">
        <v>82</v>
      </c>
      <c r="AV165" s="12" t="s">
        <v>82</v>
      </c>
      <c r="AW165" s="12" t="s">
        <v>35</v>
      </c>
      <c r="AX165" s="12" t="s">
        <v>72</v>
      </c>
      <c r="AY165" s="226" t="s">
        <v>165</v>
      </c>
    </row>
    <row r="166" spans="2:51" s="12" customFormat="1" ht="13.5">
      <c r="B166" s="216"/>
      <c r="C166" s="217"/>
      <c r="D166" s="207" t="s">
        <v>175</v>
      </c>
      <c r="E166" s="218" t="s">
        <v>21</v>
      </c>
      <c r="F166" s="219" t="s">
        <v>795</v>
      </c>
      <c r="G166" s="217"/>
      <c r="H166" s="220">
        <v>5.4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175</v>
      </c>
      <c r="AU166" s="226" t="s">
        <v>82</v>
      </c>
      <c r="AV166" s="12" t="s">
        <v>82</v>
      </c>
      <c r="AW166" s="12" t="s">
        <v>35</v>
      </c>
      <c r="AX166" s="12" t="s">
        <v>72</v>
      </c>
      <c r="AY166" s="226" t="s">
        <v>165</v>
      </c>
    </row>
    <row r="167" spans="2:51" s="13" customFormat="1" ht="13.5">
      <c r="B167" s="227"/>
      <c r="C167" s="228"/>
      <c r="D167" s="207" t="s">
        <v>175</v>
      </c>
      <c r="E167" s="229" t="s">
        <v>21</v>
      </c>
      <c r="F167" s="230" t="s">
        <v>184</v>
      </c>
      <c r="G167" s="228"/>
      <c r="H167" s="231">
        <v>54.48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175</v>
      </c>
      <c r="AU167" s="237" t="s">
        <v>82</v>
      </c>
      <c r="AV167" s="13" t="s">
        <v>173</v>
      </c>
      <c r="AW167" s="13" t="s">
        <v>35</v>
      </c>
      <c r="AX167" s="13" t="s">
        <v>80</v>
      </c>
      <c r="AY167" s="237" t="s">
        <v>165</v>
      </c>
    </row>
    <row r="168" spans="2:65" s="1" customFormat="1" ht="16.5" customHeight="1">
      <c r="B168" s="41"/>
      <c r="C168" s="193" t="s">
        <v>298</v>
      </c>
      <c r="D168" s="193" t="s">
        <v>168</v>
      </c>
      <c r="E168" s="194" t="s">
        <v>796</v>
      </c>
      <c r="F168" s="195" t="s">
        <v>797</v>
      </c>
      <c r="G168" s="196" t="s">
        <v>171</v>
      </c>
      <c r="H168" s="197">
        <v>54.48</v>
      </c>
      <c r="I168" s="198"/>
      <c r="J168" s="199">
        <f>ROUND(I168*H168,2)</f>
        <v>0</v>
      </c>
      <c r="K168" s="195" t="s">
        <v>172</v>
      </c>
      <c r="L168" s="61"/>
      <c r="M168" s="200" t="s">
        <v>21</v>
      </c>
      <c r="N168" s="201" t="s">
        <v>43</v>
      </c>
      <c r="O168" s="42"/>
      <c r="P168" s="202">
        <f>O168*H168</f>
        <v>0</v>
      </c>
      <c r="Q168" s="202">
        <v>0</v>
      </c>
      <c r="R168" s="202">
        <f>Q168*H168</f>
        <v>0</v>
      </c>
      <c r="S168" s="202">
        <v>0.008</v>
      </c>
      <c r="T168" s="203">
        <f>S168*H168</f>
        <v>0.43584</v>
      </c>
      <c r="AR168" s="24" t="s">
        <v>270</v>
      </c>
      <c r="AT168" s="24" t="s">
        <v>168</v>
      </c>
      <c r="AU168" s="24" t="s">
        <v>82</v>
      </c>
      <c r="AY168" s="24" t="s">
        <v>165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24" t="s">
        <v>80</v>
      </c>
      <c r="BK168" s="204">
        <f>ROUND(I168*H168,2)</f>
        <v>0</v>
      </c>
      <c r="BL168" s="24" t="s">
        <v>270</v>
      </c>
      <c r="BM168" s="24" t="s">
        <v>798</v>
      </c>
    </row>
    <row r="169" spans="2:65" s="1" customFormat="1" ht="16.5" customHeight="1">
      <c r="B169" s="41"/>
      <c r="C169" s="193" t="s">
        <v>303</v>
      </c>
      <c r="D169" s="193" t="s">
        <v>168</v>
      </c>
      <c r="E169" s="194" t="s">
        <v>799</v>
      </c>
      <c r="F169" s="195" t="s">
        <v>800</v>
      </c>
      <c r="G169" s="196" t="s">
        <v>369</v>
      </c>
      <c r="H169" s="197">
        <v>3</v>
      </c>
      <c r="I169" s="198"/>
      <c r="J169" s="199">
        <f>ROUND(I169*H169,2)</f>
        <v>0</v>
      </c>
      <c r="K169" s="195" t="s">
        <v>172</v>
      </c>
      <c r="L169" s="61"/>
      <c r="M169" s="200" t="s">
        <v>21</v>
      </c>
      <c r="N169" s="201" t="s">
        <v>43</v>
      </c>
      <c r="O169" s="42"/>
      <c r="P169" s="202">
        <f>O169*H169</f>
        <v>0</v>
      </c>
      <c r="Q169" s="202">
        <v>0</v>
      </c>
      <c r="R169" s="202">
        <f>Q169*H169</f>
        <v>0</v>
      </c>
      <c r="S169" s="202">
        <v>0.024</v>
      </c>
      <c r="T169" s="203">
        <f>S169*H169</f>
        <v>0.07200000000000001</v>
      </c>
      <c r="AR169" s="24" t="s">
        <v>270</v>
      </c>
      <c r="AT169" s="24" t="s">
        <v>168</v>
      </c>
      <c r="AU169" s="24" t="s">
        <v>82</v>
      </c>
      <c r="AY169" s="24" t="s">
        <v>165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4" t="s">
        <v>80</v>
      </c>
      <c r="BK169" s="204">
        <f>ROUND(I169*H169,2)</f>
        <v>0</v>
      </c>
      <c r="BL169" s="24" t="s">
        <v>270</v>
      </c>
      <c r="BM169" s="24" t="s">
        <v>801</v>
      </c>
    </row>
    <row r="170" spans="2:65" s="1" customFormat="1" ht="16.5" customHeight="1">
      <c r="B170" s="41"/>
      <c r="C170" s="193" t="s">
        <v>308</v>
      </c>
      <c r="D170" s="193" t="s">
        <v>168</v>
      </c>
      <c r="E170" s="194" t="s">
        <v>409</v>
      </c>
      <c r="F170" s="195" t="s">
        <v>410</v>
      </c>
      <c r="G170" s="196" t="s">
        <v>243</v>
      </c>
      <c r="H170" s="197">
        <v>11.9</v>
      </c>
      <c r="I170" s="198"/>
      <c r="J170" s="199">
        <f>ROUND(I170*H170,2)</f>
        <v>0</v>
      </c>
      <c r="K170" s="195" t="s">
        <v>21</v>
      </c>
      <c r="L170" s="61"/>
      <c r="M170" s="200" t="s">
        <v>21</v>
      </c>
      <c r="N170" s="201" t="s">
        <v>43</v>
      </c>
      <c r="O170" s="42"/>
      <c r="P170" s="202">
        <f>O170*H170</f>
        <v>0</v>
      </c>
      <c r="Q170" s="202">
        <v>0</v>
      </c>
      <c r="R170" s="202">
        <f>Q170*H170</f>
        <v>0</v>
      </c>
      <c r="S170" s="202">
        <v>0.01</v>
      </c>
      <c r="T170" s="203">
        <f>S170*H170</f>
        <v>0.11900000000000001</v>
      </c>
      <c r="AR170" s="24" t="s">
        <v>270</v>
      </c>
      <c r="AT170" s="24" t="s">
        <v>168</v>
      </c>
      <c r="AU170" s="24" t="s">
        <v>82</v>
      </c>
      <c r="AY170" s="24" t="s">
        <v>165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24" t="s">
        <v>80</v>
      </c>
      <c r="BK170" s="204">
        <f>ROUND(I170*H170,2)</f>
        <v>0</v>
      </c>
      <c r="BL170" s="24" t="s">
        <v>270</v>
      </c>
      <c r="BM170" s="24" t="s">
        <v>802</v>
      </c>
    </row>
    <row r="171" spans="2:51" s="12" customFormat="1" ht="13.5">
      <c r="B171" s="216"/>
      <c r="C171" s="217"/>
      <c r="D171" s="207" t="s">
        <v>175</v>
      </c>
      <c r="E171" s="218" t="s">
        <v>21</v>
      </c>
      <c r="F171" s="219" t="s">
        <v>803</v>
      </c>
      <c r="G171" s="217"/>
      <c r="H171" s="220">
        <v>11.9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175</v>
      </c>
      <c r="AU171" s="226" t="s">
        <v>82</v>
      </c>
      <c r="AV171" s="12" t="s">
        <v>82</v>
      </c>
      <c r="AW171" s="12" t="s">
        <v>35</v>
      </c>
      <c r="AX171" s="12" t="s">
        <v>80</v>
      </c>
      <c r="AY171" s="226" t="s">
        <v>165</v>
      </c>
    </row>
    <row r="172" spans="2:65" s="1" customFormat="1" ht="16.5" customHeight="1">
      <c r="B172" s="41"/>
      <c r="C172" s="193" t="s">
        <v>312</v>
      </c>
      <c r="D172" s="193" t="s">
        <v>168</v>
      </c>
      <c r="E172" s="194" t="s">
        <v>414</v>
      </c>
      <c r="F172" s="195" t="s">
        <v>415</v>
      </c>
      <c r="G172" s="196" t="s">
        <v>171</v>
      </c>
      <c r="H172" s="197">
        <v>15.47</v>
      </c>
      <c r="I172" s="198"/>
      <c r="J172" s="199">
        <f>ROUND(I172*H172,2)</f>
        <v>0</v>
      </c>
      <c r="K172" s="195" t="s">
        <v>21</v>
      </c>
      <c r="L172" s="61"/>
      <c r="M172" s="200" t="s">
        <v>21</v>
      </c>
      <c r="N172" s="201" t="s">
        <v>43</v>
      </c>
      <c r="O172" s="42"/>
      <c r="P172" s="202">
        <f>O172*H172</f>
        <v>0</v>
      </c>
      <c r="Q172" s="202">
        <v>0</v>
      </c>
      <c r="R172" s="202">
        <f>Q172*H172</f>
        <v>0</v>
      </c>
      <c r="S172" s="202">
        <v>0.025</v>
      </c>
      <c r="T172" s="203">
        <f>S172*H172</f>
        <v>0.38675000000000004</v>
      </c>
      <c r="AR172" s="24" t="s">
        <v>270</v>
      </c>
      <c r="AT172" s="24" t="s">
        <v>168</v>
      </c>
      <c r="AU172" s="24" t="s">
        <v>82</v>
      </c>
      <c r="AY172" s="24" t="s">
        <v>165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24" t="s">
        <v>80</v>
      </c>
      <c r="BK172" s="204">
        <f>ROUND(I172*H172,2)</f>
        <v>0</v>
      </c>
      <c r="BL172" s="24" t="s">
        <v>270</v>
      </c>
      <c r="BM172" s="24" t="s">
        <v>804</v>
      </c>
    </row>
    <row r="173" spans="2:51" s="12" customFormat="1" ht="13.5">
      <c r="B173" s="216"/>
      <c r="C173" s="217"/>
      <c r="D173" s="207" t="s">
        <v>175</v>
      </c>
      <c r="E173" s="218" t="s">
        <v>21</v>
      </c>
      <c r="F173" s="219" t="s">
        <v>805</v>
      </c>
      <c r="G173" s="217"/>
      <c r="H173" s="220">
        <v>15.47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175</v>
      </c>
      <c r="AU173" s="226" t="s">
        <v>82</v>
      </c>
      <c r="AV173" s="12" t="s">
        <v>82</v>
      </c>
      <c r="AW173" s="12" t="s">
        <v>35</v>
      </c>
      <c r="AX173" s="12" t="s">
        <v>80</v>
      </c>
      <c r="AY173" s="226" t="s">
        <v>165</v>
      </c>
    </row>
    <row r="174" spans="2:65" s="1" customFormat="1" ht="16.5" customHeight="1">
      <c r="B174" s="41"/>
      <c r="C174" s="193" t="s">
        <v>317</v>
      </c>
      <c r="D174" s="193" t="s">
        <v>168</v>
      </c>
      <c r="E174" s="194" t="s">
        <v>419</v>
      </c>
      <c r="F174" s="195" t="s">
        <v>420</v>
      </c>
      <c r="G174" s="196" t="s">
        <v>391</v>
      </c>
      <c r="H174" s="249"/>
      <c r="I174" s="198"/>
      <c r="J174" s="199">
        <f>ROUND(I174*H174,2)</f>
        <v>0</v>
      </c>
      <c r="K174" s="195" t="s">
        <v>172</v>
      </c>
      <c r="L174" s="61"/>
      <c r="M174" s="200" t="s">
        <v>21</v>
      </c>
      <c r="N174" s="201" t="s">
        <v>43</v>
      </c>
      <c r="O174" s="42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AR174" s="24" t="s">
        <v>270</v>
      </c>
      <c r="AT174" s="24" t="s">
        <v>168</v>
      </c>
      <c r="AU174" s="24" t="s">
        <v>82</v>
      </c>
      <c r="AY174" s="24" t="s">
        <v>165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24" t="s">
        <v>80</v>
      </c>
      <c r="BK174" s="204">
        <f>ROUND(I174*H174,2)</f>
        <v>0</v>
      </c>
      <c r="BL174" s="24" t="s">
        <v>270</v>
      </c>
      <c r="BM174" s="24" t="s">
        <v>806</v>
      </c>
    </row>
    <row r="175" spans="2:63" s="10" customFormat="1" ht="29.85" customHeight="1">
      <c r="B175" s="177"/>
      <c r="C175" s="178"/>
      <c r="D175" s="179" t="s">
        <v>71</v>
      </c>
      <c r="E175" s="191" t="s">
        <v>422</v>
      </c>
      <c r="F175" s="191" t="s">
        <v>423</v>
      </c>
      <c r="G175" s="178"/>
      <c r="H175" s="178"/>
      <c r="I175" s="181"/>
      <c r="J175" s="192">
        <f>BK175</f>
        <v>0</v>
      </c>
      <c r="K175" s="178"/>
      <c r="L175" s="183"/>
      <c r="M175" s="184"/>
      <c r="N175" s="185"/>
      <c r="O175" s="185"/>
      <c r="P175" s="186">
        <f>SUM(P176:P179)</f>
        <v>0</v>
      </c>
      <c r="Q175" s="185"/>
      <c r="R175" s="186">
        <f>SUM(R176:R179)</f>
        <v>0</v>
      </c>
      <c r="S175" s="185"/>
      <c r="T175" s="187">
        <f>SUM(T176:T179)</f>
        <v>0.0016</v>
      </c>
      <c r="AR175" s="188" t="s">
        <v>82</v>
      </c>
      <c r="AT175" s="189" t="s">
        <v>71</v>
      </c>
      <c r="AU175" s="189" t="s">
        <v>80</v>
      </c>
      <c r="AY175" s="188" t="s">
        <v>165</v>
      </c>
      <c r="BK175" s="190">
        <f>SUM(BK176:BK179)</f>
        <v>0</v>
      </c>
    </row>
    <row r="176" spans="2:65" s="1" customFormat="1" ht="16.5" customHeight="1">
      <c r="B176" s="41"/>
      <c r="C176" s="193" t="s">
        <v>323</v>
      </c>
      <c r="D176" s="193" t="s">
        <v>168</v>
      </c>
      <c r="E176" s="194" t="s">
        <v>435</v>
      </c>
      <c r="F176" s="195" t="s">
        <v>436</v>
      </c>
      <c r="G176" s="196" t="s">
        <v>369</v>
      </c>
      <c r="H176" s="197">
        <v>4</v>
      </c>
      <c r="I176" s="198"/>
      <c r="J176" s="199">
        <f>ROUND(I176*H176,2)</f>
        <v>0</v>
      </c>
      <c r="K176" s="195" t="s">
        <v>21</v>
      </c>
      <c r="L176" s="61"/>
      <c r="M176" s="200" t="s">
        <v>21</v>
      </c>
      <c r="N176" s="201" t="s">
        <v>43</v>
      </c>
      <c r="O176" s="42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AR176" s="24" t="s">
        <v>270</v>
      </c>
      <c r="AT176" s="24" t="s">
        <v>168</v>
      </c>
      <c r="AU176" s="24" t="s">
        <v>82</v>
      </c>
      <c r="AY176" s="24" t="s">
        <v>165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24" t="s">
        <v>80</v>
      </c>
      <c r="BK176" s="204">
        <f>ROUND(I176*H176,2)</f>
        <v>0</v>
      </c>
      <c r="BL176" s="24" t="s">
        <v>270</v>
      </c>
      <c r="BM176" s="24" t="s">
        <v>807</v>
      </c>
    </row>
    <row r="177" spans="2:51" s="12" customFormat="1" ht="13.5">
      <c r="B177" s="216"/>
      <c r="C177" s="217"/>
      <c r="D177" s="207" t="s">
        <v>175</v>
      </c>
      <c r="E177" s="218" t="s">
        <v>21</v>
      </c>
      <c r="F177" s="219" t="s">
        <v>808</v>
      </c>
      <c r="G177" s="217"/>
      <c r="H177" s="220">
        <v>4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175</v>
      </c>
      <c r="AU177" s="226" t="s">
        <v>82</v>
      </c>
      <c r="AV177" s="12" t="s">
        <v>82</v>
      </c>
      <c r="AW177" s="12" t="s">
        <v>35</v>
      </c>
      <c r="AX177" s="12" t="s">
        <v>80</v>
      </c>
      <c r="AY177" s="226" t="s">
        <v>165</v>
      </c>
    </row>
    <row r="178" spans="2:65" s="1" customFormat="1" ht="16.5" customHeight="1">
      <c r="B178" s="41"/>
      <c r="C178" s="193" t="s">
        <v>328</v>
      </c>
      <c r="D178" s="193" t="s">
        <v>168</v>
      </c>
      <c r="E178" s="194" t="s">
        <v>440</v>
      </c>
      <c r="F178" s="195" t="s">
        <v>441</v>
      </c>
      <c r="G178" s="196" t="s">
        <v>369</v>
      </c>
      <c r="H178" s="197">
        <v>4</v>
      </c>
      <c r="I178" s="198"/>
      <c r="J178" s="199">
        <f>ROUND(I178*H178,2)</f>
        <v>0</v>
      </c>
      <c r="K178" s="195" t="s">
        <v>172</v>
      </c>
      <c r="L178" s="61"/>
      <c r="M178" s="200" t="s">
        <v>21</v>
      </c>
      <c r="N178" s="201" t="s">
        <v>43</v>
      </c>
      <c r="O178" s="42"/>
      <c r="P178" s="202">
        <f>O178*H178</f>
        <v>0</v>
      </c>
      <c r="Q178" s="202">
        <v>0</v>
      </c>
      <c r="R178" s="202">
        <f>Q178*H178</f>
        <v>0</v>
      </c>
      <c r="S178" s="202">
        <v>0.0004</v>
      </c>
      <c r="T178" s="203">
        <f>S178*H178</f>
        <v>0.0016</v>
      </c>
      <c r="AR178" s="24" t="s">
        <v>270</v>
      </c>
      <c r="AT178" s="24" t="s">
        <v>168</v>
      </c>
      <c r="AU178" s="24" t="s">
        <v>82</v>
      </c>
      <c r="AY178" s="24" t="s">
        <v>165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24" t="s">
        <v>80</v>
      </c>
      <c r="BK178" s="204">
        <f>ROUND(I178*H178,2)</f>
        <v>0</v>
      </c>
      <c r="BL178" s="24" t="s">
        <v>270</v>
      </c>
      <c r="BM178" s="24" t="s">
        <v>809</v>
      </c>
    </row>
    <row r="179" spans="2:65" s="1" customFormat="1" ht="16.5" customHeight="1">
      <c r="B179" s="41"/>
      <c r="C179" s="193" t="s">
        <v>333</v>
      </c>
      <c r="D179" s="193" t="s">
        <v>168</v>
      </c>
      <c r="E179" s="194" t="s">
        <v>444</v>
      </c>
      <c r="F179" s="195" t="s">
        <v>445</v>
      </c>
      <c r="G179" s="196" t="s">
        <v>391</v>
      </c>
      <c r="H179" s="249"/>
      <c r="I179" s="198"/>
      <c r="J179" s="199">
        <f>ROUND(I179*H179,2)</f>
        <v>0</v>
      </c>
      <c r="K179" s="195" t="s">
        <v>172</v>
      </c>
      <c r="L179" s="61"/>
      <c r="M179" s="200" t="s">
        <v>21</v>
      </c>
      <c r="N179" s="201" t="s">
        <v>43</v>
      </c>
      <c r="O179" s="42"/>
      <c r="P179" s="202">
        <f>O179*H179</f>
        <v>0</v>
      </c>
      <c r="Q179" s="202">
        <v>0</v>
      </c>
      <c r="R179" s="202">
        <f>Q179*H179</f>
        <v>0</v>
      </c>
      <c r="S179" s="202">
        <v>0</v>
      </c>
      <c r="T179" s="203">
        <f>S179*H179</f>
        <v>0</v>
      </c>
      <c r="AR179" s="24" t="s">
        <v>270</v>
      </c>
      <c r="AT179" s="24" t="s">
        <v>168</v>
      </c>
      <c r="AU179" s="24" t="s">
        <v>82</v>
      </c>
      <c r="AY179" s="24" t="s">
        <v>165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4" t="s">
        <v>80</v>
      </c>
      <c r="BK179" s="204">
        <f>ROUND(I179*H179,2)</f>
        <v>0</v>
      </c>
      <c r="BL179" s="24" t="s">
        <v>270</v>
      </c>
      <c r="BM179" s="24" t="s">
        <v>810</v>
      </c>
    </row>
    <row r="180" spans="2:63" s="10" customFormat="1" ht="29.85" customHeight="1">
      <c r="B180" s="177"/>
      <c r="C180" s="178"/>
      <c r="D180" s="179" t="s">
        <v>71</v>
      </c>
      <c r="E180" s="191" t="s">
        <v>447</v>
      </c>
      <c r="F180" s="191" t="s">
        <v>448</v>
      </c>
      <c r="G180" s="178"/>
      <c r="H180" s="178"/>
      <c r="I180" s="181"/>
      <c r="J180" s="192">
        <f>BK180</f>
        <v>0</v>
      </c>
      <c r="K180" s="178"/>
      <c r="L180" s="183"/>
      <c r="M180" s="184"/>
      <c r="N180" s="185"/>
      <c r="O180" s="185"/>
      <c r="P180" s="186">
        <f>SUM(P181:P183)</f>
        <v>0</v>
      </c>
      <c r="Q180" s="185"/>
      <c r="R180" s="186">
        <f>SUM(R181:R183)</f>
        <v>0.01275</v>
      </c>
      <c r="S180" s="185"/>
      <c r="T180" s="187">
        <f>SUM(T181:T183)</f>
        <v>0</v>
      </c>
      <c r="AR180" s="188" t="s">
        <v>82</v>
      </c>
      <c r="AT180" s="189" t="s">
        <v>71</v>
      </c>
      <c r="AU180" s="189" t="s">
        <v>80</v>
      </c>
      <c r="AY180" s="188" t="s">
        <v>165</v>
      </c>
      <c r="BK180" s="190">
        <f>SUM(BK181:BK183)</f>
        <v>0</v>
      </c>
    </row>
    <row r="181" spans="2:65" s="1" customFormat="1" ht="25.5" customHeight="1">
      <c r="B181" s="41"/>
      <c r="C181" s="193" t="s">
        <v>339</v>
      </c>
      <c r="D181" s="193" t="s">
        <v>168</v>
      </c>
      <c r="E181" s="194" t="s">
        <v>811</v>
      </c>
      <c r="F181" s="195" t="s">
        <v>812</v>
      </c>
      <c r="G181" s="196" t="s">
        <v>171</v>
      </c>
      <c r="H181" s="197">
        <v>42.5</v>
      </c>
      <c r="I181" s="198"/>
      <c r="J181" s="199">
        <f>ROUND(I181*H181,2)</f>
        <v>0</v>
      </c>
      <c r="K181" s="195" t="s">
        <v>21</v>
      </c>
      <c r="L181" s="61"/>
      <c r="M181" s="200" t="s">
        <v>21</v>
      </c>
      <c r="N181" s="201" t="s">
        <v>43</v>
      </c>
      <c r="O181" s="42"/>
      <c r="P181" s="202">
        <f>O181*H181</f>
        <v>0</v>
      </c>
      <c r="Q181" s="202">
        <v>0.0003</v>
      </c>
      <c r="R181" s="202">
        <f>Q181*H181</f>
        <v>0.01275</v>
      </c>
      <c r="S181" s="202">
        <v>0</v>
      </c>
      <c r="T181" s="203">
        <f>S181*H181</f>
        <v>0</v>
      </c>
      <c r="AR181" s="24" t="s">
        <v>270</v>
      </c>
      <c r="AT181" s="24" t="s">
        <v>168</v>
      </c>
      <c r="AU181" s="24" t="s">
        <v>82</v>
      </c>
      <c r="AY181" s="24" t="s">
        <v>165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24" t="s">
        <v>80</v>
      </c>
      <c r="BK181" s="204">
        <f>ROUND(I181*H181,2)</f>
        <v>0</v>
      </c>
      <c r="BL181" s="24" t="s">
        <v>270</v>
      </c>
      <c r="BM181" s="24" t="s">
        <v>813</v>
      </c>
    </row>
    <row r="182" spans="2:51" s="12" customFormat="1" ht="13.5">
      <c r="B182" s="216"/>
      <c r="C182" s="217"/>
      <c r="D182" s="207" t="s">
        <v>175</v>
      </c>
      <c r="E182" s="218" t="s">
        <v>21</v>
      </c>
      <c r="F182" s="219" t="s">
        <v>814</v>
      </c>
      <c r="G182" s="217"/>
      <c r="H182" s="220">
        <v>42.5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175</v>
      </c>
      <c r="AU182" s="226" t="s">
        <v>82</v>
      </c>
      <c r="AV182" s="12" t="s">
        <v>82</v>
      </c>
      <c r="AW182" s="12" t="s">
        <v>35</v>
      </c>
      <c r="AX182" s="12" t="s">
        <v>80</v>
      </c>
      <c r="AY182" s="226" t="s">
        <v>165</v>
      </c>
    </row>
    <row r="183" spans="2:65" s="1" customFormat="1" ht="16.5" customHeight="1">
      <c r="B183" s="41"/>
      <c r="C183" s="193" t="s">
        <v>344</v>
      </c>
      <c r="D183" s="193" t="s">
        <v>168</v>
      </c>
      <c r="E183" s="194" t="s">
        <v>521</v>
      </c>
      <c r="F183" s="195" t="s">
        <v>522</v>
      </c>
      <c r="G183" s="196" t="s">
        <v>391</v>
      </c>
      <c r="H183" s="249"/>
      <c r="I183" s="198"/>
      <c r="J183" s="199">
        <f>ROUND(I183*H183,2)</f>
        <v>0</v>
      </c>
      <c r="K183" s="195" t="s">
        <v>172</v>
      </c>
      <c r="L183" s="61"/>
      <c r="M183" s="200" t="s">
        <v>21</v>
      </c>
      <c r="N183" s="201" t="s">
        <v>43</v>
      </c>
      <c r="O183" s="42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AR183" s="24" t="s">
        <v>270</v>
      </c>
      <c r="AT183" s="24" t="s">
        <v>168</v>
      </c>
      <c r="AU183" s="24" t="s">
        <v>82</v>
      </c>
      <c r="AY183" s="24" t="s">
        <v>165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4" t="s">
        <v>80</v>
      </c>
      <c r="BK183" s="204">
        <f>ROUND(I183*H183,2)</f>
        <v>0</v>
      </c>
      <c r="BL183" s="24" t="s">
        <v>270</v>
      </c>
      <c r="BM183" s="24" t="s">
        <v>815</v>
      </c>
    </row>
    <row r="184" spans="2:63" s="10" customFormat="1" ht="29.85" customHeight="1">
      <c r="B184" s="177"/>
      <c r="C184" s="178"/>
      <c r="D184" s="179" t="s">
        <v>71</v>
      </c>
      <c r="E184" s="191" t="s">
        <v>531</v>
      </c>
      <c r="F184" s="191" t="s">
        <v>532</v>
      </c>
      <c r="G184" s="178"/>
      <c r="H184" s="178"/>
      <c r="I184" s="181"/>
      <c r="J184" s="192">
        <f>BK184</f>
        <v>0</v>
      </c>
      <c r="K184" s="178"/>
      <c r="L184" s="183"/>
      <c r="M184" s="184"/>
      <c r="N184" s="185"/>
      <c r="O184" s="185"/>
      <c r="P184" s="186">
        <f>SUM(P185:P252)</f>
        <v>0</v>
      </c>
      <c r="Q184" s="185"/>
      <c r="R184" s="186">
        <f>SUM(R185:R252)</f>
        <v>4.412504439999999</v>
      </c>
      <c r="S184" s="185"/>
      <c r="T184" s="187">
        <f>SUM(T185:T252)</f>
        <v>1.351134</v>
      </c>
      <c r="AR184" s="188" t="s">
        <v>82</v>
      </c>
      <c r="AT184" s="189" t="s">
        <v>71</v>
      </c>
      <c r="AU184" s="189" t="s">
        <v>80</v>
      </c>
      <c r="AY184" s="188" t="s">
        <v>165</v>
      </c>
      <c r="BK184" s="190">
        <f>SUM(BK185:BK252)</f>
        <v>0</v>
      </c>
    </row>
    <row r="185" spans="2:65" s="1" customFormat="1" ht="16.5" customHeight="1">
      <c r="B185" s="41"/>
      <c r="C185" s="193" t="s">
        <v>348</v>
      </c>
      <c r="D185" s="193" t="s">
        <v>168</v>
      </c>
      <c r="E185" s="194" t="s">
        <v>539</v>
      </c>
      <c r="F185" s="195" t="s">
        <v>540</v>
      </c>
      <c r="G185" s="196" t="s">
        <v>171</v>
      </c>
      <c r="H185" s="197">
        <v>229.6</v>
      </c>
      <c r="I185" s="198"/>
      <c r="J185" s="199">
        <f>ROUND(I185*H185,2)</f>
        <v>0</v>
      </c>
      <c r="K185" s="195" t="s">
        <v>172</v>
      </c>
      <c r="L185" s="61"/>
      <c r="M185" s="200" t="s">
        <v>21</v>
      </c>
      <c r="N185" s="201" t="s">
        <v>43</v>
      </c>
      <c r="O185" s="42"/>
      <c r="P185" s="202">
        <f>O185*H185</f>
        <v>0</v>
      </c>
      <c r="Q185" s="202">
        <v>0.015</v>
      </c>
      <c r="R185" s="202">
        <f>Q185*H185</f>
        <v>3.444</v>
      </c>
      <c r="S185" s="202">
        <v>0</v>
      </c>
      <c r="T185" s="203">
        <f>S185*H185</f>
        <v>0</v>
      </c>
      <c r="AR185" s="24" t="s">
        <v>270</v>
      </c>
      <c r="AT185" s="24" t="s">
        <v>168</v>
      </c>
      <c r="AU185" s="24" t="s">
        <v>82</v>
      </c>
      <c r="AY185" s="24" t="s">
        <v>165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24" t="s">
        <v>80</v>
      </c>
      <c r="BK185" s="204">
        <f>ROUND(I185*H185,2)</f>
        <v>0</v>
      </c>
      <c r="BL185" s="24" t="s">
        <v>270</v>
      </c>
      <c r="BM185" s="24" t="s">
        <v>816</v>
      </c>
    </row>
    <row r="186" spans="2:51" s="12" customFormat="1" ht="13.5">
      <c r="B186" s="216"/>
      <c r="C186" s="217"/>
      <c r="D186" s="207" t="s">
        <v>175</v>
      </c>
      <c r="E186" s="218" t="s">
        <v>21</v>
      </c>
      <c r="F186" s="219" t="s">
        <v>817</v>
      </c>
      <c r="G186" s="217"/>
      <c r="H186" s="220">
        <v>229.6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175</v>
      </c>
      <c r="AU186" s="226" t="s">
        <v>82</v>
      </c>
      <c r="AV186" s="12" t="s">
        <v>82</v>
      </c>
      <c r="AW186" s="12" t="s">
        <v>35</v>
      </c>
      <c r="AX186" s="12" t="s">
        <v>80</v>
      </c>
      <c r="AY186" s="226" t="s">
        <v>165</v>
      </c>
    </row>
    <row r="187" spans="2:65" s="1" customFormat="1" ht="16.5" customHeight="1">
      <c r="B187" s="41"/>
      <c r="C187" s="193" t="s">
        <v>352</v>
      </c>
      <c r="D187" s="193" t="s">
        <v>168</v>
      </c>
      <c r="E187" s="194" t="s">
        <v>546</v>
      </c>
      <c r="F187" s="195" t="s">
        <v>547</v>
      </c>
      <c r="G187" s="196" t="s">
        <v>171</v>
      </c>
      <c r="H187" s="197">
        <v>427.3</v>
      </c>
      <c r="I187" s="198"/>
      <c r="J187" s="199">
        <f>ROUND(I187*H187,2)</f>
        <v>0</v>
      </c>
      <c r="K187" s="195" t="s">
        <v>172</v>
      </c>
      <c r="L187" s="61"/>
      <c r="M187" s="200" t="s">
        <v>21</v>
      </c>
      <c r="N187" s="201" t="s">
        <v>43</v>
      </c>
      <c r="O187" s="42"/>
      <c r="P187" s="202">
        <f>O187*H187</f>
        <v>0</v>
      </c>
      <c r="Q187" s="202">
        <v>0</v>
      </c>
      <c r="R187" s="202">
        <f>Q187*H187</f>
        <v>0</v>
      </c>
      <c r="S187" s="202">
        <v>0.003</v>
      </c>
      <c r="T187" s="203">
        <f>S187*H187</f>
        <v>1.2819</v>
      </c>
      <c r="AR187" s="24" t="s">
        <v>270</v>
      </c>
      <c r="AT187" s="24" t="s">
        <v>168</v>
      </c>
      <c r="AU187" s="24" t="s">
        <v>82</v>
      </c>
      <c r="AY187" s="24" t="s">
        <v>165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24" t="s">
        <v>80</v>
      </c>
      <c r="BK187" s="204">
        <f>ROUND(I187*H187,2)</f>
        <v>0</v>
      </c>
      <c r="BL187" s="24" t="s">
        <v>270</v>
      </c>
      <c r="BM187" s="24" t="s">
        <v>818</v>
      </c>
    </row>
    <row r="188" spans="2:51" s="12" customFormat="1" ht="13.5">
      <c r="B188" s="216"/>
      <c r="C188" s="217"/>
      <c r="D188" s="207" t="s">
        <v>175</v>
      </c>
      <c r="E188" s="218" t="s">
        <v>21</v>
      </c>
      <c r="F188" s="219" t="s">
        <v>817</v>
      </c>
      <c r="G188" s="217"/>
      <c r="H188" s="220">
        <v>229.6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175</v>
      </c>
      <c r="AU188" s="226" t="s">
        <v>82</v>
      </c>
      <c r="AV188" s="12" t="s">
        <v>82</v>
      </c>
      <c r="AW188" s="12" t="s">
        <v>35</v>
      </c>
      <c r="AX188" s="12" t="s">
        <v>72</v>
      </c>
      <c r="AY188" s="226" t="s">
        <v>165</v>
      </c>
    </row>
    <row r="189" spans="2:51" s="12" customFormat="1" ht="13.5">
      <c r="B189" s="216"/>
      <c r="C189" s="217"/>
      <c r="D189" s="207" t="s">
        <v>175</v>
      </c>
      <c r="E189" s="218" t="s">
        <v>21</v>
      </c>
      <c r="F189" s="219" t="s">
        <v>819</v>
      </c>
      <c r="G189" s="217"/>
      <c r="H189" s="220">
        <v>51.6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175</v>
      </c>
      <c r="AU189" s="226" t="s">
        <v>82</v>
      </c>
      <c r="AV189" s="12" t="s">
        <v>82</v>
      </c>
      <c r="AW189" s="12" t="s">
        <v>35</v>
      </c>
      <c r="AX189" s="12" t="s">
        <v>72</v>
      </c>
      <c r="AY189" s="226" t="s">
        <v>165</v>
      </c>
    </row>
    <row r="190" spans="2:51" s="12" customFormat="1" ht="13.5">
      <c r="B190" s="216"/>
      <c r="C190" s="217"/>
      <c r="D190" s="207" t="s">
        <v>175</v>
      </c>
      <c r="E190" s="218" t="s">
        <v>21</v>
      </c>
      <c r="F190" s="219" t="s">
        <v>820</v>
      </c>
      <c r="G190" s="217"/>
      <c r="H190" s="220">
        <v>42.5</v>
      </c>
      <c r="I190" s="221"/>
      <c r="J190" s="217"/>
      <c r="K190" s="217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175</v>
      </c>
      <c r="AU190" s="226" t="s">
        <v>82</v>
      </c>
      <c r="AV190" s="12" t="s">
        <v>82</v>
      </c>
      <c r="AW190" s="12" t="s">
        <v>35</v>
      </c>
      <c r="AX190" s="12" t="s">
        <v>72</v>
      </c>
      <c r="AY190" s="226" t="s">
        <v>165</v>
      </c>
    </row>
    <row r="191" spans="2:51" s="12" customFormat="1" ht="13.5">
      <c r="B191" s="216"/>
      <c r="C191" s="217"/>
      <c r="D191" s="207" t="s">
        <v>175</v>
      </c>
      <c r="E191" s="218" t="s">
        <v>21</v>
      </c>
      <c r="F191" s="219" t="s">
        <v>821</v>
      </c>
      <c r="G191" s="217"/>
      <c r="H191" s="220">
        <v>103.6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175</v>
      </c>
      <c r="AU191" s="226" t="s">
        <v>82</v>
      </c>
      <c r="AV191" s="12" t="s">
        <v>82</v>
      </c>
      <c r="AW191" s="12" t="s">
        <v>35</v>
      </c>
      <c r="AX191" s="12" t="s">
        <v>72</v>
      </c>
      <c r="AY191" s="226" t="s">
        <v>165</v>
      </c>
    </row>
    <row r="192" spans="2:51" s="13" customFormat="1" ht="13.5">
      <c r="B192" s="227"/>
      <c r="C192" s="228"/>
      <c r="D192" s="207" t="s">
        <v>175</v>
      </c>
      <c r="E192" s="229" t="s">
        <v>21</v>
      </c>
      <c r="F192" s="230" t="s">
        <v>184</v>
      </c>
      <c r="G192" s="228"/>
      <c r="H192" s="231">
        <v>427.3</v>
      </c>
      <c r="I192" s="232"/>
      <c r="J192" s="228"/>
      <c r="K192" s="228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175</v>
      </c>
      <c r="AU192" s="237" t="s">
        <v>82</v>
      </c>
      <c r="AV192" s="13" t="s">
        <v>173</v>
      </c>
      <c r="AW192" s="13" t="s">
        <v>35</v>
      </c>
      <c r="AX192" s="13" t="s">
        <v>80</v>
      </c>
      <c r="AY192" s="237" t="s">
        <v>165</v>
      </c>
    </row>
    <row r="193" spans="2:65" s="1" customFormat="1" ht="16.5" customHeight="1">
      <c r="B193" s="41"/>
      <c r="C193" s="193" t="s">
        <v>358</v>
      </c>
      <c r="D193" s="193" t="s">
        <v>168</v>
      </c>
      <c r="E193" s="194" t="s">
        <v>822</v>
      </c>
      <c r="F193" s="195" t="s">
        <v>823</v>
      </c>
      <c r="G193" s="196" t="s">
        <v>171</v>
      </c>
      <c r="H193" s="197">
        <v>51.6</v>
      </c>
      <c r="I193" s="198"/>
      <c r="J193" s="199">
        <f>ROUND(I193*H193,2)</f>
        <v>0</v>
      </c>
      <c r="K193" s="195" t="s">
        <v>172</v>
      </c>
      <c r="L193" s="61"/>
      <c r="M193" s="200" t="s">
        <v>21</v>
      </c>
      <c r="N193" s="201" t="s">
        <v>43</v>
      </c>
      <c r="O193" s="42"/>
      <c r="P193" s="202">
        <f>O193*H193</f>
        <v>0</v>
      </c>
      <c r="Q193" s="202">
        <v>0.0005</v>
      </c>
      <c r="R193" s="202">
        <f>Q193*H193</f>
        <v>0.0258</v>
      </c>
      <c r="S193" s="202">
        <v>0</v>
      </c>
      <c r="T193" s="203">
        <f>S193*H193</f>
        <v>0</v>
      </c>
      <c r="AR193" s="24" t="s">
        <v>270</v>
      </c>
      <c r="AT193" s="24" t="s">
        <v>168</v>
      </c>
      <c r="AU193" s="24" t="s">
        <v>82</v>
      </c>
      <c r="AY193" s="24" t="s">
        <v>165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24" t="s">
        <v>80</v>
      </c>
      <c r="BK193" s="204">
        <f>ROUND(I193*H193,2)</f>
        <v>0</v>
      </c>
      <c r="BL193" s="24" t="s">
        <v>270</v>
      </c>
      <c r="BM193" s="24" t="s">
        <v>824</v>
      </c>
    </row>
    <row r="194" spans="2:51" s="12" customFormat="1" ht="13.5">
      <c r="B194" s="216"/>
      <c r="C194" s="217"/>
      <c r="D194" s="207" t="s">
        <v>175</v>
      </c>
      <c r="E194" s="218" t="s">
        <v>21</v>
      </c>
      <c r="F194" s="219" t="s">
        <v>825</v>
      </c>
      <c r="G194" s="217"/>
      <c r="H194" s="220">
        <v>21.4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175</v>
      </c>
      <c r="AU194" s="226" t="s">
        <v>82</v>
      </c>
      <c r="AV194" s="12" t="s">
        <v>82</v>
      </c>
      <c r="AW194" s="12" t="s">
        <v>35</v>
      </c>
      <c r="AX194" s="12" t="s">
        <v>72</v>
      </c>
      <c r="AY194" s="226" t="s">
        <v>165</v>
      </c>
    </row>
    <row r="195" spans="2:51" s="12" customFormat="1" ht="13.5">
      <c r="B195" s="216"/>
      <c r="C195" s="217"/>
      <c r="D195" s="207" t="s">
        <v>175</v>
      </c>
      <c r="E195" s="218" t="s">
        <v>21</v>
      </c>
      <c r="F195" s="219" t="s">
        <v>826</v>
      </c>
      <c r="G195" s="217"/>
      <c r="H195" s="220">
        <v>30.2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175</v>
      </c>
      <c r="AU195" s="226" t="s">
        <v>82</v>
      </c>
      <c r="AV195" s="12" t="s">
        <v>82</v>
      </c>
      <c r="AW195" s="12" t="s">
        <v>35</v>
      </c>
      <c r="AX195" s="12" t="s">
        <v>72</v>
      </c>
      <c r="AY195" s="226" t="s">
        <v>165</v>
      </c>
    </row>
    <row r="196" spans="2:51" s="13" customFormat="1" ht="13.5">
      <c r="B196" s="227"/>
      <c r="C196" s="228"/>
      <c r="D196" s="207" t="s">
        <v>175</v>
      </c>
      <c r="E196" s="229" t="s">
        <v>709</v>
      </c>
      <c r="F196" s="230" t="s">
        <v>184</v>
      </c>
      <c r="G196" s="228"/>
      <c r="H196" s="231">
        <v>51.6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175</v>
      </c>
      <c r="AU196" s="237" t="s">
        <v>82</v>
      </c>
      <c r="AV196" s="13" t="s">
        <v>173</v>
      </c>
      <c r="AW196" s="13" t="s">
        <v>35</v>
      </c>
      <c r="AX196" s="13" t="s">
        <v>80</v>
      </c>
      <c r="AY196" s="237" t="s">
        <v>165</v>
      </c>
    </row>
    <row r="197" spans="2:65" s="1" customFormat="1" ht="16.5" customHeight="1">
      <c r="B197" s="41"/>
      <c r="C197" s="250" t="s">
        <v>366</v>
      </c>
      <c r="D197" s="250" t="s">
        <v>430</v>
      </c>
      <c r="E197" s="251" t="s">
        <v>827</v>
      </c>
      <c r="F197" s="252" t="s">
        <v>828</v>
      </c>
      <c r="G197" s="253" t="s">
        <v>171</v>
      </c>
      <c r="H197" s="254">
        <v>60.919</v>
      </c>
      <c r="I197" s="255"/>
      <c r="J197" s="256">
        <f>ROUND(I197*H197,2)</f>
        <v>0</v>
      </c>
      <c r="K197" s="252" t="s">
        <v>172</v>
      </c>
      <c r="L197" s="257"/>
      <c r="M197" s="258" t="s">
        <v>21</v>
      </c>
      <c r="N197" s="259" t="s">
        <v>43</v>
      </c>
      <c r="O197" s="42"/>
      <c r="P197" s="202">
        <f>O197*H197</f>
        <v>0</v>
      </c>
      <c r="Q197" s="202">
        <v>0.00235</v>
      </c>
      <c r="R197" s="202">
        <f>Q197*H197</f>
        <v>0.14315965</v>
      </c>
      <c r="S197" s="202">
        <v>0</v>
      </c>
      <c r="T197" s="203">
        <f>S197*H197</f>
        <v>0</v>
      </c>
      <c r="AR197" s="24" t="s">
        <v>348</v>
      </c>
      <c r="AT197" s="24" t="s">
        <v>430</v>
      </c>
      <c r="AU197" s="24" t="s">
        <v>82</v>
      </c>
      <c r="AY197" s="24" t="s">
        <v>165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24" t="s">
        <v>80</v>
      </c>
      <c r="BK197" s="204">
        <f>ROUND(I197*H197,2)</f>
        <v>0</v>
      </c>
      <c r="BL197" s="24" t="s">
        <v>270</v>
      </c>
      <c r="BM197" s="24" t="s">
        <v>829</v>
      </c>
    </row>
    <row r="198" spans="2:47" s="1" customFormat="1" ht="175.5">
      <c r="B198" s="41"/>
      <c r="C198" s="63"/>
      <c r="D198" s="207" t="s">
        <v>542</v>
      </c>
      <c r="E198" s="63"/>
      <c r="F198" s="260" t="s">
        <v>830</v>
      </c>
      <c r="G198" s="63"/>
      <c r="H198" s="63"/>
      <c r="I198" s="164"/>
      <c r="J198" s="63"/>
      <c r="K198" s="63"/>
      <c r="L198" s="61"/>
      <c r="M198" s="261"/>
      <c r="N198" s="42"/>
      <c r="O198" s="42"/>
      <c r="P198" s="42"/>
      <c r="Q198" s="42"/>
      <c r="R198" s="42"/>
      <c r="S198" s="42"/>
      <c r="T198" s="78"/>
      <c r="AT198" s="24" t="s">
        <v>542</v>
      </c>
      <c r="AU198" s="24" t="s">
        <v>82</v>
      </c>
    </row>
    <row r="199" spans="2:51" s="12" customFormat="1" ht="13.5">
      <c r="B199" s="216"/>
      <c r="C199" s="217"/>
      <c r="D199" s="207" t="s">
        <v>175</v>
      </c>
      <c r="E199" s="218" t="s">
        <v>21</v>
      </c>
      <c r="F199" s="219" t="s">
        <v>831</v>
      </c>
      <c r="G199" s="217"/>
      <c r="H199" s="220">
        <v>56.76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175</v>
      </c>
      <c r="AU199" s="226" t="s">
        <v>82</v>
      </c>
      <c r="AV199" s="12" t="s">
        <v>82</v>
      </c>
      <c r="AW199" s="12" t="s">
        <v>35</v>
      </c>
      <c r="AX199" s="12" t="s">
        <v>72</v>
      </c>
      <c r="AY199" s="226" t="s">
        <v>165</v>
      </c>
    </row>
    <row r="200" spans="2:51" s="12" customFormat="1" ht="13.5">
      <c r="B200" s="216"/>
      <c r="C200" s="217"/>
      <c r="D200" s="207" t="s">
        <v>175</v>
      </c>
      <c r="E200" s="218" t="s">
        <v>21</v>
      </c>
      <c r="F200" s="219" t="s">
        <v>832</v>
      </c>
      <c r="G200" s="217"/>
      <c r="H200" s="220">
        <v>4.159</v>
      </c>
      <c r="I200" s="221"/>
      <c r="J200" s="217"/>
      <c r="K200" s="217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175</v>
      </c>
      <c r="AU200" s="226" t="s">
        <v>82</v>
      </c>
      <c r="AV200" s="12" t="s">
        <v>82</v>
      </c>
      <c r="AW200" s="12" t="s">
        <v>35</v>
      </c>
      <c r="AX200" s="12" t="s">
        <v>72</v>
      </c>
      <c r="AY200" s="226" t="s">
        <v>165</v>
      </c>
    </row>
    <row r="201" spans="2:51" s="13" customFormat="1" ht="13.5">
      <c r="B201" s="227"/>
      <c r="C201" s="228"/>
      <c r="D201" s="207" t="s">
        <v>175</v>
      </c>
      <c r="E201" s="229" t="s">
        <v>21</v>
      </c>
      <c r="F201" s="230" t="s">
        <v>184</v>
      </c>
      <c r="G201" s="228"/>
      <c r="H201" s="231">
        <v>60.919</v>
      </c>
      <c r="I201" s="232"/>
      <c r="J201" s="228"/>
      <c r="K201" s="228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175</v>
      </c>
      <c r="AU201" s="237" t="s">
        <v>82</v>
      </c>
      <c r="AV201" s="13" t="s">
        <v>173</v>
      </c>
      <c r="AW201" s="13" t="s">
        <v>35</v>
      </c>
      <c r="AX201" s="13" t="s">
        <v>80</v>
      </c>
      <c r="AY201" s="237" t="s">
        <v>165</v>
      </c>
    </row>
    <row r="202" spans="2:65" s="1" customFormat="1" ht="16.5" customHeight="1">
      <c r="B202" s="41"/>
      <c r="C202" s="193" t="s">
        <v>424</v>
      </c>
      <c r="D202" s="193" t="s">
        <v>168</v>
      </c>
      <c r="E202" s="194" t="s">
        <v>833</v>
      </c>
      <c r="F202" s="195" t="s">
        <v>834</v>
      </c>
      <c r="G202" s="196" t="s">
        <v>171</v>
      </c>
      <c r="H202" s="197">
        <v>36</v>
      </c>
      <c r="I202" s="198"/>
      <c r="J202" s="199">
        <f>ROUND(I202*H202,2)</f>
        <v>0</v>
      </c>
      <c r="K202" s="195" t="s">
        <v>172</v>
      </c>
      <c r="L202" s="61"/>
      <c r="M202" s="200" t="s">
        <v>21</v>
      </c>
      <c r="N202" s="201" t="s">
        <v>43</v>
      </c>
      <c r="O202" s="42"/>
      <c r="P202" s="202">
        <f>O202*H202</f>
        <v>0</v>
      </c>
      <c r="Q202" s="202">
        <v>0</v>
      </c>
      <c r="R202" s="202">
        <f>Q202*H202</f>
        <v>0</v>
      </c>
      <c r="S202" s="202">
        <v>0</v>
      </c>
      <c r="T202" s="203">
        <f>S202*H202</f>
        <v>0</v>
      </c>
      <c r="AR202" s="24" t="s">
        <v>270</v>
      </c>
      <c r="AT202" s="24" t="s">
        <v>168</v>
      </c>
      <c r="AU202" s="24" t="s">
        <v>82</v>
      </c>
      <c r="AY202" s="24" t="s">
        <v>165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24" t="s">
        <v>80</v>
      </c>
      <c r="BK202" s="204">
        <f>ROUND(I202*H202,2)</f>
        <v>0</v>
      </c>
      <c r="BL202" s="24" t="s">
        <v>270</v>
      </c>
      <c r="BM202" s="24" t="s">
        <v>835</v>
      </c>
    </row>
    <row r="203" spans="2:51" s="12" customFormat="1" ht="13.5">
      <c r="B203" s="216"/>
      <c r="C203" s="217"/>
      <c r="D203" s="207" t="s">
        <v>175</v>
      </c>
      <c r="E203" s="218" t="s">
        <v>21</v>
      </c>
      <c r="F203" s="219" t="s">
        <v>836</v>
      </c>
      <c r="G203" s="217"/>
      <c r="H203" s="220">
        <v>36</v>
      </c>
      <c r="I203" s="221"/>
      <c r="J203" s="217"/>
      <c r="K203" s="217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175</v>
      </c>
      <c r="AU203" s="226" t="s">
        <v>82</v>
      </c>
      <c r="AV203" s="12" t="s">
        <v>82</v>
      </c>
      <c r="AW203" s="12" t="s">
        <v>35</v>
      </c>
      <c r="AX203" s="12" t="s">
        <v>80</v>
      </c>
      <c r="AY203" s="226" t="s">
        <v>165</v>
      </c>
    </row>
    <row r="204" spans="2:65" s="1" customFormat="1" ht="16.5" customHeight="1">
      <c r="B204" s="41"/>
      <c r="C204" s="250" t="s">
        <v>429</v>
      </c>
      <c r="D204" s="250" t="s">
        <v>430</v>
      </c>
      <c r="E204" s="251" t="s">
        <v>827</v>
      </c>
      <c r="F204" s="252" t="s">
        <v>828</v>
      </c>
      <c r="G204" s="253" t="s">
        <v>171</v>
      </c>
      <c r="H204" s="254">
        <v>39.6</v>
      </c>
      <c r="I204" s="255"/>
      <c r="J204" s="256">
        <f>ROUND(I204*H204,2)</f>
        <v>0</v>
      </c>
      <c r="K204" s="252" t="s">
        <v>172</v>
      </c>
      <c r="L204" s="257"/>
      <c r="M204" s="258" t="s">
        <v>21</v>
      </c>
      <c r="N204" s="259" t="s">
        <v>43</v>
      </c>
      <c r="O204" s="42"/>
      <c r="P204" s="202">
        <f>O204*H204</f>
        <v>0</v>
      </c>
      <c r="Q204" s="202">
        <v>0.00235</v>
      </c>
      <c r="R204" s="202">
        <f>Q204*H204</f>
        <v>0.09306</v>
      </c>
      <c r="S204" s="202">
        <v>0</v>
      </c>
      <c r="T204" s="203">
        <f>S204*H204</f>
        <v>0</v>
      </c>
      <c r="AR204" s="24" t="s">
        <v>348</v>
      </c>
      <c r="AT204" s="24" t="s">
        <v>430</v>
      </c>
      <c r="AU204" s="24" t="s">
        <v>82</v>
      </c>
      <c r="AY204" s="24" t="s">
        <v>165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24" t="s">
        <v>80</v>
      </c>
      <c r="BK204" s="204">
        <f>ROUND(I204*H204,2)</f>
        <v>0</v>
      </c>
      <c r="BL204" s="24" t="s">
        <v>270</v>
      </c>
      <c r="BM204" s="24" t="s">
        <v>837</v>
      </c>
    </row>
    <row r="205" spans="2:47" s="1" customFormat="1" ht="175.5">
      <c r="B205" s="41"/>
      <c r="C205" s="63"/>
      <c r="D205" s="207" t="s">
        <v>542</v>
      </c>
      <c r="E205" s="63"/>
      <c r="F205" s="260" t="s">
        <v>830</v>
      </c>
      <c r="G205" s="63"/>
      <c r="H205" s="63"/>
      <c r="I205" s="164"/>
      <c r="J205" s="63"/>
      <c r="K205" s="63"/>
      <c r="L205" s="61"/>
      <c r="M205" s="261"/>
      <c r="N205" s="42"/>
      <c r="O205" s="42"/>
      <c r="P205" s="42"/>
      <c r="Q205" s="42"/>
      <c r="R205" s="42"/>
      <c r="S205" s="42"/>
      <c r="T205" s="78"/>
      <c r="AT205" s="24" t="s">
        <v>542</v>
      </c>
      <c r="AU205" s="24" t="s">
        <v>82</v>
      </c>
    </row>
    <row r="206" spans="2:51" s="12" customFormat="1" ht="13.5">
      <c r="B206" s="216"/>
      <c r="C206" s="217"/>
      <c r="D206" s="207" t="s">
        <v>175</v>
      </c>
      <c r="E206" s="218" t="s">
        <v>21</v>
      </c>
      <c r="F206" s="219" t="s">
        <v>838</v>
      </c>
      <c r="G206" s="217"/>
      <c r="H206" s="220">
        <v>39.6</v>
      </c>
      <c r="I206" s="221"/>
      <c r="J206" s="217"/>
      <c r="K206" s="217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175</v>
      </c>
      <c r="AU206" s="226" t="s">
        <v>82</v>
      </c>
      <c r="AV206" s="12" t="s">
        <v>82</v>
      </c>
      <c r="AW206" s="12" t="s">
        <v>35</v>
      </c>
      <c r="AX206" s="12" t="s">
        <v>72</v>
      </c>
      <c r="AY206" s="226" t="s">
        <v>165</v>
      </c>
    </row>
    <row r="207" spans="2:51" s="13" customFormat="1" ht="13.5">
      <c r="B207" s="227"/>
      <c r="C207" s="228"/>
      <c r="D207" s="207" t="s">
        <v>175</v>
      </c>
      <c r="E207" s="229" t="s">
        <v>21</v>
      </c>
      <c r="F207" s="230" t="s">
        <v>184</v>
      </c>
      <c r="G207" s="228"/>
      <c r="H207" s="231">
        <v>39.6</v>
      </c>
      <c r="I207" s="232"/>
      <c r="J207" s="228"/>
      <c r="K207" s="228"/>
      <c r="L207" s="233"/>
      <c r="M207" s="234"/>
      <c r="N207" s="235"/>
      <c r="O207" s="235"/>
      <c r="P207" s="235"/>
      <c r="Q207" s="235"/>
      <c r="R207" s="235"/>
      <c r="S207" s="235"/>
      <c r="T207" s="236"/>
      <c r="AT207" s="237" t="s">
        <v>175</v>
      </c>
      <c r="AU207" s="237" t="s">
        <v>82</v>
      </c>
      <c r="AV207" s="13" t="s">
        <v>173</v>
      </c>
      <c r="AW207" s="13" t="s">
        <v>35</v>
      </c>
      <c r="AX207" s="13" t="s">
        <v>80</v>
      </c>
      <c r="AY207" s="237" t="s">
        <v>165</v>
      </c>
    </row>
    <row r="208" spans="2:65" s="1" customFormat="1" ht="16.5" customHeight="1">
      <c r="B208" s="41"/>
      <c r="C208" s="193" t="s">
        <v>372</v>
      </c>
      <c r="D208" s="193" t="s">
        <v>168</v>
      </c>
      <c r="E208" s="194" t="s">
        <v>552</v>
      </c>
      <c r="F208" s="195" t="s">
        <v>553</v>
      </c>
      <c r="G208" s="196" t="s">
        <v>171</v>
      </c>
      <c r="H208" s="197">
        <v>178</v>
      </c>
      <c r="I208" s="198"/>
      <c r="J208" s="199">
        <f>ROUND(I208*H208,2)</f>
        <v>0</v>
      </c>
      <c r="K208" s="195" t="s">
        <v>172</v>
      </c>
      <c r="L208" s="61"/>
      <c r="M208" s="200" t="s">
        <v>21</v>
      </c>
      <c r="N208" s="201" t="s">
        <v>43</v>
      </c>
      <c r="O208" s="42"/>
      <c r="P208" s="202">
        <f>O208*H208</f>
        <v>0</v>
      </c>
      <c r="Q208" s="202">
        <v>0.0003</v>
      </c>
      <c r="R208" s="202">
        <f>Q208*H208</f>
        <v>0.053399999999999996</v>
      </c>
      <c r="S208" s="202">
        <v>0</v>
      </c>
      <c r="T208" s="203">
        <f>S208*H208</f>
        <v>0</v>
      </c>
      <c r="AR208" s="24" t="s">
        <v>270</v>
      </c>
      <c r="AT208" s="24" t="s">
        <v>168</v>
      </c>
      <c r="AU208" s="24" t="s">
        <v>82</v>
      </c>
      <c r="AY208" s="24" t="s">
        <v>165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24" t="s">
        <v>80</v>
      </c>
      <c r="BK208" s="204">
        <f>ROUND(I208*H208,2)</f>
        <v>0</v>
      </c>
      <c r="BL208" s="24" t="s">
        <v>270</v>
      </c>
      <c r="BM208" s="24" t="s">
        <v>839</v>
      </c>
    </row>
    <row r="209" spans="2:51" s="12" customFormat="1" ht="13.5">
      <c r="B209" s="216"/>
      <c r="C209" s="217"/>
      <c r="D209" s="207" t="s">
        <v>175</v>
      </c>
      <c r="E209" s="218" t="s">
        <v>21</v>
      </c>
      <c r="F209" s="219" t="s">
        <v>840</v>
      </c>
      <c r="G209" s="217"/>
      <c r="H209" s="220">
        <v>14.4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175</v>
      </c>
      <c r="AU209" s="226" t="s">
        <v>82</v>
      </c>
      <c r="AV209" s="12" t="s">
        <v>82</v>
      </c>
      <c r="AW209" s="12" t="s">
        <v>35</v>
      </c>
      <c r="AX209" s="12" t="s">
        <v>72</v>
      </c>
      <c r="AY209" s="226" t="s">
        <v>165</v>
      </c>
    </row>
    <row r="210" spans="2:51" s="12" customFormat="1" ht="13.5">
      <c r="B210" s="216"/>
      <c r="C210" s="217"/>
      <c r="D210" s="207" t="s">
        <v>175</v>
      </c>
      <c r="E210" s="218" t="s">
        <v>21</v>
      </c>
      <c r="F210" s="219" t="s">
        <v>841</v>
      </c>
      <c r="G210" s="217"/>
      <c r="H210" s="220">
        <v>14.8</v>
      </c>
      <c r="I210" s="221"/>
      <c r="J210" s="217"/>
      <c r="K210" s="217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175</v>
      </c>
      <c r="AU210" s="226" t="s">
        <v>82</v>
      </c>
      <c r="AV210" s="12" t="s">
        <v>82</v>
      </c>
      <c r="AW210" s="12" t="s">
        <v>35</v>
      </c>
      <c r="AX210" s="12" t="s">
        <v>72</v>
      </c>
      <c r="AY210" s="226" t="s">
        <v>165</v>
      </c>
    </row>
    <row r="211" spans="2:51" s="12" customFormat="1" ht="13.5">
      <c r="B211" s="216"/>
      <c r="C211" s="217"/>
      <c r="D211" s="207" t="s">
        <v>175</v>
      </c>
      <c r="E211" s="218" t="s">
        <v>21</v>
      </c>
      <c r="F211" s="219" t="s">
        <v>842</v>
      </c>
      <c r="G211" s="217"/>
      <c r="H211" s="220">
        <v>0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175</v>
      </c>
      <c r="AU211" s="226" t="s">
        <v>82</v>
      </c>
      <c r="AV211" s="12" t="s">
        <v>82</v>
      </c>
      <c r="AW211" s="12" t="s">
        <v>35</v>
      </c>
      <c r="AX211" s="12" t="s">
        <v>72</v>
      </c>
      <c r="AY211" s="226" t="s">
        <v>165</v>
      </c>
    </row>
    <row r="212" spans="2:51" s="12" customFormat="1" ht="13.5">
      <c r="B212" s="216"/>
      <c r="C212" s="217"/>
      <c r="D212" s="207" t="s">
        <v>175</v>
      </c>
      <c r="E212" s="218" t="s">
        <v>21</v>
      </c>
      <c r="F212" s="219" t="s">
        <v>843</v>
      </c>
      <c r="G212" s="217"/>
      <c r="H212" s="220">
        <v>14.8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175</v>
      </c>
      <c r="AU212" s="226" t="s">
        <v>82</v>
      </c>
      <c r="AV212" s="12" t="s">
        <v>82</v>
      </c>
      <c r="AW212" s="12" t="s">
        <v>35</v>
      </c>
      <c r="AX212" s="12" t="s">
        <v>72</v>
      </c>
      <c r="AY212" s="226" t="s">
        <v>165</v>
      </c>
    </row>
    <row r="213" spans="2:51" s="12" customFormat="1" ht="13.5">
      <c r="B213" s="216"/>
      <c r="C213" s="217"/>
      <c r="D213" s="207" t="s">
        <v>175</v>
      </c>
      <c r="E213" s="218" t="s">
        <v>21</v>
      </c>
      <c r="F213" s="219" t="s">
        <v>844</v>
      </c>
      <c r="G213" s="217"/>
      <c r="H213" s="220">
        <v>14.8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175</v>
      </c>
      <c r="AU213" s="226" t="s">
        <v>82</v>
      </c>
      <c r="AV213" s="12" t="s">
        <v>82</v>
      </c>
      <c r="AW213" s="12" t="s">
        <v>35</v>
      </c>
      <c r="AX213" s="12" t="s">
        <v>72</v>
      </c>
      <c r="AY213" s="226" t="s">
        <v>165</v>
      </c>
    </row>
    <row r="214" spans="2:51" s="12" customFormat="1" ht="13.5">
      <c r="B214" s="216"/>
      <c r="C214" s="217"/>
      <c r="D214" s="207" t="s">
        <v>175</v>
      </c>
      <c r="E214" s="218" t="s">
        <v>21</v>
      </c>
      <c r="F214" s="219" t="s">
        <v>845</v>
      </c>
      <c r="G214" s="217"/>
      <c r="H214" s="220">
        <v>30.2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175</v>
      </c>
      <c r="AU214" s="226" t="s">
        <v>82</v>
      </c>
      <c r="AV214" s="12" t="s">
        <v>82</v>
      </c>
      <c r="AW214" s="12" t="s">
        <v>35</v>
      </c>
      <c r="AX214" s="12" t="s">
        <v>72</v>
      </c>
      <c r="AY214" s="226" t="s">
        <v>165</v>
      </c>
    </row>
    <row r="215" spans="2:51" s="12" customFormat="1" ht="13.5">
      <c r="B215" s="216"/>
      <c r="C215" s="217"/>
      <c r="D215" s="207" t="s">
        <v>175</v>
      </c>
      <c r="E215" s="218" t="s">
        <v>21</v>
      </c>
      <c r="F215" s="219" t="s">
        <v>846</v>
      </c>
      <c r="G215" s="217"/>
      <c r="H215" s="220">
        <v>14.4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175</v>
      </c>
      <c r="AU215" s="226" t="s">
        <v>82</v>
      </c>
      <c r="AV215" s="12" t="s">
        <v>82</v>
      </c>
      <c r="AW215" s="12" t="s">
        <v>35</v>
      </c>
      <c r="AX215" s="12" t="s">
        <v>72</v>
      </c>
      <c r="AY215" s="226" t="s">
        <v>165</v>
      </c>
    </row>
    <row r="216" spans="2:51" s="12" customFormat="1" ht="13.5">
      <c r="B216" s="216"/>
      <c r="C216" s="217"/>
      <c r="D216" s="207" t="s">
        <v>175</v>
      </c>
      <c r="E216" s="218" t="s">
        <v>21</v>
      </c>
      <c r="F216" s="219" t="s">
        <v>847</v>
      </c>
      <c r="G216" s="217"/>
      <c r="H216" s="220">
        <v>15.1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175</v>
      </c>
      <c r="AU216" s="226" t="s">
        <v>82</v>
      </c>
      <c r="AV216" s="12" t="s">
        <v>82</v>
      </c>
      <c r="AW216" s="12" t="s">
        <v>35</v>
      </c>
      <c r="AX216" s="12" t="s">
        <v>72</v>
      </c>
      <c r="AY216" s="226" t="s">
        <v>165</v>
      </c>
    </row>
    <row r="217" spans="2:51" s="12" customFormat="1" ht="13.5">
      <c r="B217" s="216"/>
      <c r="C217" s="217"/>
      <c r="D217" s="207" t="s">
        <v>175</v>
      </c>
      <c r="E217" s="218" t="s">
        <v>21</v>
      </c>
      <c r="F217" s="219" t="s">
        <v>848</v>
      </c>
      <c r="G217" s="217"/>
      <c r="H217" s="220">
        <v>15.1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175</v>
      </c>
      <c r="AU217" s="226" t="s">
        <v>82</v>
      </c>
      <c r="AV217" s="12" t="s">
        <v>82</v>
      </c>
      <c r="AW217" s="12" t="s">
        <v>35</v>
      </c>
      <c r="AX217" s="12" t="s">
        <v>72</v>
      </c>
      <c r="AY217" s="226" t="s">
        <v>165</v>
      </c>
    </row>
    <row r="218" spans="2:51" s="12" customFormat="1" ht="13.5">
      <c r="B218" s="216"/>
      <c r="C218" s="217"/>
      <c r="D218" s="207" t="s">
        <v>175</v>
      </c>
      <c r="E218" s="218" t="s">
        <v>21</v>
      </c>
      <c r="F218" s="219" t="s">
        <v>849</v>
      </c>
      <c r="G218" s="217"/>
      <c r="H218" s="220">
        <v>14.8</v>
      </c>
      <c r="I218" s="221"/>
      <c r="J218" s="217"/>
      <c r="K218" s="217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175</v>
      </c>
      <c r="AU218" s="226" t="s">
        <v>82</v>
      </c>
      <c r="AV218" s="12" t="s">
        <v>82</v>
      </c>
      <c r="AW218" s="12" t="s">
        <v>35</v>
      </c>
      <c r="AX218" s="12" t="s">
        <v>72</v>
      </c>
      <c r="AY218" s="226" t="s">
        <v>165</v>
      </c>
    </row>
    <row r="219" spans="2:51" s="12" customFormat="1" ht="13.5">
      <c r="B219" s="216"/>
      <c r="C219" s="217"/>
      <c r="D219" s="207" t="s">
        <v>175</v>
      </c>
      <c r="E219" s="218" t="s">
        <v>21</v>
      </c>
      <c r="F219" s="219" t="s">
        <v>850</v>
      </c>
      <c r="G219" s="217"/>
      <c r="H219" s="220">
        <v>14.8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175</v>
      </c>
      <c r="AU219" s="226" t="s">
        <v>82</v>
      </c>
      <c r="AV219" s="12" t="s">
        <v>82</v>
      </c>
      <c r="AW219" s="12" t="s">
        <v>35</v>
      </c>
      <c r="AX219" s="12" t="s">
        <v>72</v>
      </c>
      <c r="AY219" s="226" t="s">
        <v>165</v>
      </c>
    </row>
    <row r="220" spans="2:51" s="12" customFormat="1" ht="13.5">
      <c r="B220" s="216"/>
      <c r="C220" s="217"/>
      <c r="D220" s="207" t="s">
        <v>175</v>
      </c>
      <c r="E220" s="218" t="s">
        <v>21</v>
      </c>
      <c r="F220" s="219" t="s">
        <v>851</v>
      </c>
      <c r="G220" s="217"/>
      <c r="H220" s="220">
        <v>14.8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175</v>
      </c>
      <c r="AU220" s="226" t="s">
        <v>82</v>
      </c>
      <c r="AV220" s="12" t="s">
        <v>82</v>
      </c>
      <c r="AW220" s="12" t="s">
        <v>35</v>
      </c>
      <c r="AX220" s="12" t="s">
        <v>72</v>
      </c>
      <c r="AY220" s="226" t="s">
        <v>165</v>
      </c>
    </row>
    <row r="221" spans="2:51" s="12" customFormat="1" ht="13.5">
      <c r="B221" s="216"/>
      <c r="C221" s="217"/>
      <c r="D221" s="207" t="s">
        <v>175</v>
      </c>
      <c r="E221" s="218" t="s">
        <v>21</v>
      </c>
      <c r="F221" s="219" t="s">
        <v>852</v>
      </c>
      <c r="G221" s="217"/>
      <c r="H221" s="220">
        <v>0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175</v>
      </c>
      <c r="AU221" s="226" t="s">
        <v>82</v>
      </c>
      <c r="AV221" s="12" t="s">
        <v>82</v>
      </c>
      <c r="AW221" s="12" t="s">
        <v>35</v>
      </c>
      <c r="AX221" s="12" t="s">
        <v>72</v>
      </c>
      <c r="AY221" s="226" t="s">
        <v>165</v>
      </c>
    </row>
    <row r="222" spans="2:51" s="13" customFormat="1" ht="13.5">
      <c r="B222" s="227"/>
      <c r="C222" s="228"/>
      <c r="D222" s="207" t="s">
        <v>175</v>
      </c>
      <c r="E222" s="229" t="s">
        <v>721</v>
      </c>
      <c r="F222" s="230" t="s">
        <v>184</v>
      </c>
      <c r="G222" s="228"/>
      <c r="H222" s="231">
        <v>178</v>
      </c>
      <c r="I222" s="232"/>
      <c r="J222" s="228"/>
      <c r="K222" s="228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175</v>
      </c>
      <c r="AU222" s="237" t="s">
        <v>82</v>
      </c>
      <c r="AV222" s="13" t="s">
        <v>173</v>
      </c>
      <c r="AW222" s="13" t="s">
        <v>35</v>
      </c>
      <c r="AX222" s="13" t="s">
        <v>80</v>
      </c>
      <c r="AY222" s="237" t="s">
        <v>165</v>
      </c>
    </row>
    <row r="223" spans="2:65" s="1" customFormat="1" ht="16.5" customHeight="1">
      <c r="B223" s="41"/>
      <c r="C223" s="250" t="s">
        <v>379</v>
      </c>
      <c r="D223" s="250" t="s">
        <v>430</v>
      </c>
      <c r="E223" s="251" t="s">
        <v>566</v>
      </c>
      <c r="F223" s="252" t="s">
        <v>567</v>
      </c>
      <c r="G223" s="253" t="s">
        <v>171</v>
      </c>
      <c r="H223" s="254">
        <v>208.257</v>
      </c>
      <c r="I223" s="255"/>
      <c r="J223" s="256">
        <f>ROUND(I223*H223,2)</f>
        <v>0</v>
      </c>
      <c r="K223" s="252" t="s">
        <v>172</v>
      </c>
      <c r="L223" s="257"/>
      <c r="M223" s="258" t="s">
        <v>21</v>
      </c>
      <c r="N223" s="259" t="s">
        <v>43</v>
      </c>
      <c r="O223" s="42"/>
      <c r="P223" s="202">
        <f>O223*H223</f>
        <v>0</v>
      </c>
      <c r="Q223" s="202">
        <v>0.00287</v>
      </c>
      <c r="R223" s="202">
        <f>Q223*H223</f>
        <v>0.59769759</v>
      </c>
      <c r="S223" s="202">
        <v>0</v>
      </c>
      <c r="T223" s="203">
        <f>S223*H223</f>
        <v>0</v>
      </c>
      <c r="AR223" s="24" t="s">
        <v>348</v>
      </c>
      <c r="AT223" s="24" t="s">
        <v>430</v>
      </c>
      <c r="AU223" s="24" t="s">
        <v>82</v>
      </c>
      <c r="AY223" s="24" t="s">
        <v>165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24" t="s">
        <v>80</v>
      </c>
      <c r="BK223" s="204">
        <f>ROUND(I223*H223,2)</f>
        <v>0</v>
      </c>
      <c r="BL223" s="24" t="s">
        <v>270</v>
      </c>
      <c r="BM223" s="24" t="s">
        <v>853</v>
      </c>
    </row>
    <row r="224" spans="2:47" s="1" customFormat="1" ht="202.5">
      <c r="B224" s="41"/>
      <c r="C224" s="63"/>
      <c r="D224" s="207" t="s">
        <v>542</v>
      </c>
      <c r="E224" s="63"/>
      <c r="F224" s="260" t="s">
        <v>569</v>
      </c>
      <c r="G224" s="63"/>
      <c r="H224" s="63"/>
      <c r="I224" s="164"/>
      <c r="J224" s="63"/>
      <c r="K224" s="63"/>
      <c r="L224" s="61"/>
      <c r="M224" s="261"/>
      <c r="N224" s="42"/>
      <c r="O224" s="42"/>
      <c r="P224" s="42"/>
      <c r="Q224" s="42"/>
      <c r="R224" s="42"/>
      <c r="S224" s="42"/>
      <c r="T224" s="78"/>
      <c r="AT224" s="24" t="s">
        <v>542</v>
      </c>
      <c r="AU224" s="24" t="s">
        <v>82</v>
      </c>
    </row>
    <row r="225" spans="2:51" s="12" customFormat="1" ht="13.5">
      <c r="B225" s="216"/>
      <c r="C225" s="217"/>
      <c r="D225" s="207" t="s">
        <v>175</v>
      </c>
      <c r="E225" s="218" t="s">
        <v>21</v>
      </c>
      <c r="F225" s="219" t="s">
        <v>854</v>
      </c>
      <c r="G225" s="217"/>
      <c r="H225" s="220">
        <v>195.8</v>
      </c>
      <c r="I225" s="221"/>
      <c r="J225" s="217"/>
      <c r="K225" s="217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175</v>
      </c>
      <c r="AU225" s="226" t="s">
        <v>82</v>
      </c>
      <c r="AV225" s="12" t="s">
        <v>82</v>
      </c>
      <c r="AW225" s="12" t="s">
        <v>35</v>
      </c>
      <c r="AX225" s="12" t="s">
        <v>72</v>
      </c>
      <c r="AY225" s="226" t="s">
        <v>165</v>
      </c>
    </row>
    <row r="226" spans="2:51" s="12" customFormat="1" ht="13.5">
      <c r="B226" s="216"/>
      <c r="C226" s="217"/>
      <c r="D226" s="207" t="s">
        <v>175</v>
      </c>
      <c r="E226" s="218" t="s">
        <v>21</v>
      </c>
      <c r="F226" s="219" t="s">
        <v>855</v>
      </c>
      <c r="G226" s="217"/>
      <c r="H226" s="220">
        <v>12.457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175</v>
      </c>
      <c r="AU226" s="226" t="s">
        <v>82</v>
      </c>
      <c r="AV226" s="12" t="s">
        <v>82</v>
      </c>
      <c r="AW226" s="12" t="s">
        <v>35</v>
      </c>
      <c r="AX226" s="12" t="s">
        <v>72</v>
      </c>
      <c r="AY226" s="226" t="s">
        <v>165</v>
      </c>
    </row>
    <row r="227" spans="2:51" s="13" customFormat="1" ht="13.5">
      <c r="B227" s="227"/>
      <c r="C227" s="228"/>
      <c r="D227" s="207" t="s">
        <v>175</v>
      </c>
      <c r="E227" s="229" t="s">
        <v>21</v>
      </c>
      <c r="F227" s="230" t="s">
        <v>184</v>
      </c>
      <c r="G227" s="228"/>
      <c r="H227" s="231">
        <v>208.257</v>
      </c>
      <c r="I227" s="232"/>
      <c r="J227" s="228"/>
      <c r="K227" s="228"/>
      <c r="L227" s="233"/>
      <c r="M227" s="234"/>
      <c r="N227" s="235"/>
      <c r="O227" s="235"/>
      <c r="P227" s="235"/>
      <c r="Q227" s="235"/>
      <c r="R227" s="235"/>
      <c r="S227" s="235"/>
      <c r="T227" s="236"/>
      <c r="AT227" s="237" t="s">
        <v>175</v>
      </c>
      <c r="AU227" s="237" t="s">
        <v>82</v>
      </c>
      <c r="AV227" s="13" t="s">
        <v>173</v>
      </c>
      <c r="AW227" s="13" t="s">
        <v>35</v>
      </c>
      <c r="AX227" s="13" t="s">
        <v>80</v>
      </c>
      <c r="AY227" s="237" t="s">
        <v>165</v>
      </c>
    </row>
    <row r="228" spans="2:65" s="1" customFormat="1" ht="16.5" customHeight="1">
      <c r="B228" s="41"/>
      <c r="C228" s="193" t="s">
        <v>383</v>
      </c>
      <c r="D228" s="193" t="s">
        <v>168</v>
      </c>
      <c r="E228" s="194" t="s">
        <v>573</v>
      </c>
      <c r="F228" s="195" t="s">
        <v>574</v>
      </c>
      <c r="G228" s="196" t="s">
        <v>243</v>
      </c>
      <c r="H228" s="197">
        <v>230.78</v>
      </c>
      <c r="I228" s="198"/>
      <c r="J228" s="199">
        <f>ROUND(I228*H228,2)</f>
        <v>0</v>
      </c>
      <c r="K228" s="195" t="s">
        <v>172</v>
      </c>
      <c r="L228" s="61"/>
      <c r="M228" s="200" t="s">
        <v>21</v>
      </c>
      <c r="N228" s="201" t="s">
        <v>43</v>
      </c>
      <c r="O228" s="42"/>
      <c r="P228" s="202">
        <f>O228*H228</f>
        <v>0</v>
      </c>
      <c r="Q228" s="202">
        <v>0</v>
      </c>
      <c r="R228" s="202">
        <f>Q228*H228</f>
        <v>0</v>
      </c>
      <c r="S228" s="202">
        <v>0.0003</v>
      </c>
      <c r="T228" s="203">
        <f>S228*H228</f>
        <v>0.06923399999999999</v>
      </c>
      <c r="AR228" s="24" t="s">
        <v>270</v>
      </c>
      <c r="AT228" s="24" t="s">
        <v>168</v>
      </c>
      <c r="AU228" s="24" t="s">
        <v>82</v>
      </c>
      <c r="AY228" s="24" t="s">
        <v>165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24" t="s">
        <v>80</v>
      </c>
      <c r="BK228" s="204">
        <f>ROUND(I228*H228,2)</f>
        <v>0</v>
      </c>
      <c r="BL228" s="24" t="s">
        <v>270</v>
      </c>
      <c r="BM228" s="24" t="s">
        <v>856</v>
      </c>
    </row>
    <row r="229" spans="2:51" s="12" customFormat="1" ht="13.5">
      <c r="B229" s="216"/>
      <c r="C229" s="217"/>
      <c r="D229" s="207" t="s">
        <v>175</v>
      </c>
      <c r="E229" s="218" t="s">
        <v>21</v>
      </c>
      <c r="F229" s="219" t="s">
        <v>857</v>
      </c>
      <c r="G229" s="217"/>
      <c r="H229" s="220">
        <v>230.78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175</v>
      </c>
      <c r="AU229" s="226" t="s">
        <v>82</v>
      </c>
      <c r="AV229" s="12" t="s">
        <v>82</v>
      </c>
      <c r="AW229" s="12" t="s">
        <v>35</v>
      </c>
      <c r="AX229" s="12" t="s">
        <v>80</v>
      </c>
      <c r="AY229" s="226" t="s">
        <v>165</v>
      </c>
    </row>
    <row r="230" spans="2:65" s="1" customFormat="1" ht="16.5" customHeight="1">
      <c r="B230" s="41"/>
      <c r="C230" s="193" t="s">
        <v>388</v>
      </c>
      <c r="D230" s="193" t="s">
        <v>168</v>
      </c>
      <c r="E230" s="194" t="s">
        <v>584</v>
      </c>
      <c r="F230" s="195" t="s">
        <v>585</v>
      </c>
      <c r="G230" s="196" t="s">
        <v>243</v>
      </c>
      <c r="H230" s="197">
        <v>230.78</v>
      </c>
      <c r="I230" s="198"/>
      <c r="J230" s="199">
        <f>ROUND(I230*H230,2)</f>
        <v>0</v>
      </c>
      <c r="K230" s="195" t="s">
        <v>172</v>
      </c>
      <c r="L230" s="61"/>
      <c r="M230" s="200" t="s">
        <v>21</v>
      </c>
      <c r="N230" s="201" t="s">
        <v>43</v>
      </c>
      <c r="O230" s="42"/>
      <c r="P230" s="202">
        <f>O230*H230</f>
        <v>0</v>
      </c>
      <c r="Q230" s="202">
        <v>2E-05</v>
      </c>
      <c r="R230" s="202">
        <f>Q230*H230</f>
        <v>0.0046156</v>
      </c>
      <c r="S230" s="202">
        <v>0</v>
      </c>
      <c r="T230" s="203">
        <f>S230*H230</f>
        <v>0</v>
      </c>
      <c r="AR230" s="24" t="s">
        <v>270</v>
      </c>
      <c r="AT230" s="24" t="s">
        <v>168</v>
      </c>
      <c r="AU230" s="24" t="s">
        <v>82</v>
      </c>
      <c r="AY230" s="24" t="s">
        <v>165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24" t="s">
        <v>80</v>
      </c>
      <c r="BK230" s="204">
        <f>ROUND(I230*H230,2)</f>
        <v>0</v>
      </c>
      <c r="BL230" s="24" t="s">
        <v>270</v>
      </c>
      <c r="BM230" s="24" t="s">
        <v>858</v>
      </c>
    </row>
    <row r="231" spans="2:51" s="12" customFormat="1" ht="13.5">
      <c r="B231" s="216"/>
      <c r="C231" s="217"/>
      <c r="D231" s="207" t="s">
        <v>175</v>
      </c>
      <c r="E231" s="218" t="s">
        <v>21</v>
      </c>
      <c r="F231" s="219" t="s">
        <v>859</v>
      </c>
      <c r="G231" s="217"/>
      <c r="H231" s="220">
        <v>16.84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175</v>
      </c>
      <c r="AU231" s="226" t="s">
        <v>82</v>
      </c>
      <c r="AV231" s="12" t="s">
        <v>82</v>
      </c>
      <c r="AW231" s="12" t="s">
        <v>35</v>
      </c>
      <c r="AX231" s="12" t="s">
        <v>72</v>
      </c>
      <c r="AY231" s="226" t="s">
        <v>165</v>
      </c>
    </row>
    <row r="232" spans="2:51" s="12" customFormat="1" ht="13.5">
      <c r="B232" s="216"/>
      <c r="C232" s="217"/>
      <c r="D232" s="207" t="s">
        <v>175</v>
      </c>
      <c r="E232" s="218" t="s">
        <v>21</v>
      </c>
      <c r="F232" s="219" t="s">
        <v>860</v>
      </c>
      <c r="G232" s="217"/>
      <c r="H232" s="220">
        <v>16.84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175</v>
      </c>
      <c r="AU232" s="226" t="s">
        <v>82</v>
      </c>
      <c r="AV232" s="12" t="s">
        <v>82</v>
      </c>
      <c r="AW232" s="12" t="s">
        <v>35</v>
      </c>
      <c r="AX232" s="12" t="s">
        <v>72</v>
      </c>
      <c r="AY232" s="226" t="s">
        <v>165</v>
      </c>
    </row>
    <row r="233" spans="2:51" s="12" customFormat="1" ht="13.5">
      <c r="B233" s="216"/>
      <c r="C233" s="217"/>
      <c r="D233" s="207" t="s">
        <v>175</v>
      </c>
      <c r="E233" s="218" t="s">
        <v>21</v>
      </c>
      <c r="F233" s="219" t="s">
        <v>861</v>
      </c>
      <c r="G233" s="217"/>
      <c r="H233" s="220">
        <v>16.94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175</v>
      </c>
      <c r="AU233" s="226" t="s">
        <v>82</v>
      </c>
      <c r="AV233" s="12" t="s">
        <v>82</v>
      </c>
      <c r="AW233" s="12" t="s">
        <v>35</v>
      </c>
      <c r="AX233" s="12" t="s">
        <v>72</v>
      </c>
      <c r="AY233" s="226" t="s">
        <v>165</v>
      </c>
    </row>
    <row r="234" spans="2:51" s="12" customFormat="1" ht="13.5">
      <c r="B234" s="216"/>
      <c r="C234" s="217"/>
      <c r="D234" s="207" t="s">
        <v>175</v>
      </c>
      <c r="E234" s="218" t="s">
        <v>21</v>
      </c>
      <c r="F234" s="219" t="s">
        <v>862</v>
      </c>
      <c r="G234" s="217"/>
      <c r="H234" s="220">
        <v>16.84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175</v>
      </c>
      <c r="AU234" s="226" t="s">
        <v>82</v>
      </c>
      <c r="AV234" s="12" t="s">
        <v>82</v>
      </c>
      <c r="AW234" s="12" t="s">
        <v>35</v>
      </c>
      <c r="AX234" s="12" t="s">
        <v>72</v>
      </c>
      <c r="AY234" s="226" t="s">
        <v>165</v>
      </c>
    </row>
    <row r="235" spans="2:51" s="12" customFormat="1" ht="13.5">
      <c r="B235" s="216"/>
      <c r="C235" s="217"/>
      <c r="D235" s="207" t="s">
        <v>175</v>
      </c>
      <c r="E235" s="218" t="s">
        <v>21</v>
      </c>
      <c r="F235" s="219" t="s">
        <v>863</v>
      </c>
      <c r="G235" s="217"/>
      <c r="H235" s="220">
        <v>16.94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175</v>
      </c>
      <c r="AU235" s="226" t="s">
        <v>82</v>
      </c>
      <c r="AV235" s="12" t="s">
        <v>82</v>
      </c>
      <c r="AW235" s="12" t="s">
        <v>35</v>
      </c>
      <c r="AX235" s="12" t="s">
        <v>72</v>
      </c>
      <c r="AY235" s="226" t="s">
        <v>165</v>
      </c>
    </row>
    <row r="236" spans="2:51" s="12" customFormat="1" ht="13.5">
      <c r="B236" s="216"/>
      <c r="C236" s="217"/>
      <c r="D236" s="207" t="s">
        <v>175</v>
      </c>
      <c r="E236" s="218" t="s">
        <v>21</v>
      </c>
      <c r="F236" s="219" t="s">
        <v>864</v>
      </c>
      <c r="G236" s="217"/>
      <c r="H236" s="220">
        <v>16.94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175</v>
      </c>
      <c r="AU236" s="226" t="s">
        <v>82</v>
      </c>
      <c r="AV236" s="12" t="s">
        <v>82</v>
      </c>
      <c r="AW236" s="12" t="s">
        <v>35</v>
      </c>
      <c r="AX236" s="12" t="s">
        <v>72</v>
      </c>
      <c r="AY236" s="226" t="s">
        <v>165</v>
      </c>
    </row>
    <row r="237" spans="2:51" s="12" customFormat="1" ht="13.5">
      <c r="B237" s="216"/>
      <c r="C237" s="217"/>
      <c r="D237" s="207" t="s">
        <v>175</v>
      </c>
      <c r="E237" s="218" t="s">
        <v>21</v>
      </c>
      <c r="F237" s="219" t="s">
        <v>865</v>
      </c>
      <c r="G237" s="217"/>
      <c r="H237" s="220">
        <v>16.84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175</v>
      </c>
      <c r="AU237" s="226" t="s">
        <v>82</v>
      </c>
      <c r="AV237" s="12" t="s">
        <v>82</v>
      </c>
      <c r="AW237" s="12" t="s">
        <v>35</v>
      </c>
      <c r="AX237" s="12" t="s">
        <v>72</v>
      </c>
      <c r="AY237" s="226" t="s">
        <v>165</v>
      </c>
    </row>
    <row r="238" spans="2:51" s="12" customFormat="1" ht="13.5">
      <c r="B238" s="216"/>
      <c r="C238" s="217"/>
      <c r="D238" s="207" t="s">
        <v>175</v>
      </c>
      <c r="E238" s="218" t="s">
        <v>21</v>
      </c>
      <c r="F238" s="219" t="s">
        <v>866</v>
      </c>
      <c r="G238" s="217"/>
      <c r="H238" s="220">
        <v>16.94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175</v>
      </c>
      <c r="AU238" s="226" t="s">
        <v>82</v>
      </c>
      <c r="AV238" s="12" t="s">
        <v>82</v>
      </c>
      <c r="AW238" s="12" t="s">
        <v>35</v>
      </c>
      <c r="AX238" s="12" t="s">
        <v>72</v>
      </c>
      <c r="AY238" s="226" t="s">
        <v>165</v>
      </c>
    </row>
    <row r="239" spans="2:51" s="12" customFormat="1" ht="13.5">
      <c r="B239" s="216"/>
      <c r="C239" s="217"/>
      <c r="D239" s="207" t="s">
        <v>175</v>
      </c>
      <c r="E239" s="218" t="s">
        <v>21</v>
      </c>
      <c r="F239" s="219" t="s">
        <v>867</v>
      </c>
      <c r="G239" s="217"/>
      <c r="H239" s="220">
        <v>22.8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175</v>
      </c>
      <c r="AU239" s="226" t="s">
        <v>82</v>
      </c>
      <c r="AV239" s="12" t="s">
        <v>82</v>
      </c>
      <c r="AW239" s="12" t="s">
        <v>35</v>
      </c>
      <c r="AX239" s="12" t="s">
        <v>72</v>
      </c>
      <c r="AY239" s="226" t="s">
        <v>165</v>
      </c>
    </row>
    <row r="240" spans="2:51" s="12" customFormat="1" ht="13.5">
      <c r="B240" s="216"/>
      <c r="C240" s="217"/>
      <c r="D240" s="207" t="s">
        <v>175</v>
      </c>
      <c r="E240" s="218" t="s">
        <v>21</v>
      </c>
      <c r="F240" s="219" t="s">
        <v>868</v>
      </c>
      <c r="G240" s="217"/>
      <c r="H240" s="220">
        <v>23.2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175</v>
      </c>
      <c r="AU240" s="226" t="s">
        <v>82</v>
      </c>
      <c r="AV240" s="12" t="s">
        <v>82</v>
      </c>
      <c r="AW240" s="12" t="s">
        <v>35</v>
      </c>
      <c r="AX240" s="12" t="s">
        <v>72</v>
      </c>
      <c r="AY240" s="226" t="s">
        <v>165</v>
      </c>
    </row>
    <row r="241" spans="2:51" s="12" customFormat="1" ht="13.5">
      <c r="B241" s="216"/>
      <c r="C241" s="217"/>
      <c r="D241" s="207" t="s">
        <v>175</v>
      </c>
      <c r="E241" s="218" t="s">
        <v>21</v>
      </c>
      <c r="F241" s="219" t="s">
        <v>869</v>
      </c>
      <c r="G241" s="217"/>
      <c r="H241" s="220">
        <v>-8.1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175</v>
      </c>
      <c r="AU241" s="226" t="s">
        <v>82</v>
      </c>
      <c r="AV241" s="12" t="s">
        <v>82</v>
      </c>
      <c r="AW241" s="12" t="s">
        <v>35</v>
      </c>
      <c r="AX241" s="12" t="s">
        <v>72</v>
      </c>
      <c r="AY241" s="226" t="s">
        <v>165</v>
      </c>
    </row>
    <row r="242" spans="2:51" s="14" customFormat="1" ht="13.5">
      <c r="B242" s="238"/>
      <c r="C242" s="239"/>
      <c r="D242" s="207" t="s">
        <v>175</v>
      </c>
      <c r="E242" s="240" t="s">
        <v>726</v>
      </c>
      <c r="F242" s="241" t="s">
        <v>218</v>
      </c>
      <c r="G242" s="239"/>
      <c r="H242" s="242">
        <v>173.02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AT242" s="248" t="s">
        <v>175</v>
      </c>
      <c r="AU242" s="248" t="s">
        <v>82</v>
      </c>
      <c r="AV242" s="14" t="s">
        <v>190</v>
      </c>
      <c r="AW242" s="14" t="s">
        <v>35</v>
      </c>
      <c r="AX242" s="14" t="s">
        <v>72</v>
      </c>
      <c r="AY242" s="248" t="s">
        <v>165</v>
      </c>
    </row>
    <row r="243" spans="2:51" s="12" customFormat="1" ht="13.5">
      <c r="B243" s="216"/>
      <c r="C243" s="217"/>
      <c r="D243" s="207" t="s">
        <v>175</v>
      </c>
      <c r="E243" s="218" t="s">
        <v>21</v>
      </c>
      <c r="F243" s="219" t="s">
        <v>870</v>
      </c>
      <c r="G243" s="217"/>
      <c r="H243" s="220">
        <v>37.46</v>
      </c>
      <c r="I243" s="221"/>
      <c r="J243" s="217"/>
      <c r="K243" s="217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175</v>
      </c>
      <c r="AU243" s="226" t="s">
        <v>82</v>
      </c>
      <c r="AV243" s="12" t="s">
        <v>82</v>
      </c>
      <c r="AW243" s="12" t="s">
        <v>35</v>
      </c>
      <c r="AX243" s="12" t="s">
        <v>72</v>
      </c>
      <c r="AY243" s="226" t="s">
        <v>165</v>
      </c>
    </row>
    <row r="244" spans="2:51" s="12" customFormat="1" ht="13.5">
      <c r="B244" s="216"/>
      <c r="C244" s="217"/>
      <c r="D244" s="207" t="s">
        <v>175</v>
      </c>
      <c r="E244" s="218" t="s">
        <v>21</v>
      </c>
      <c r="F244" s="219" t="s">
        <v>871</v>
      </c>
      <c r="G244" s="217"/>
      <c r="H244" s="220">
        <v>22.8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175</v>
      </c>
      <c r="AU244" s="226" t="s">
        <v>82</v>
      </c>
      <c r="AV244" s="12" t="s">
        <v>82</v>
      </c>
      <c r="AW244" s="12" t="s">
        <v>35</v>
      </c>
      <c r="AX244" s="12" t="s">
        <v>72</v>
      </c>
      <c r="AY244" s="226" t="s">
        <v>165</v>
      </c>
    </row>
    <row r="245" spans="2:51" s="12" customFormat="1" ht="13.5">
      <c r="B245" s="216"/>
      <c r="C245" s="217"/>
      <c r="D245" s="207" t="s">
        <v>175</v>
      </c>
      <c r="E245" s="218" t="s">
        <v>21</v>
      </c>
      <c r="F245" s="219" t="s">
        <v>872</v>
      </c>
      <c r="G245" s="217"/>
      <c r="H245" s="220">
        <v>-2.5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175</v>
      </c>
      <c r="AU245" s="226" t="s">
        <v>82</v>
      </c>
      <c r="AV245" s="12" t="s">
        <v>82</v>
      </c>
      <c r="AW245" s="12" t="s">
        <v>35</v>
      </c>
      <c r="AX245" s="12" t="s">
        <v>72</v>
      </c>
      <c r="AY245" s="226" t="s">
        <v>165</v>
      </c>
    </row>
    <row r="246" spans="2:51" s="14" customFormat="1" ht="13.5">
      <c r="B246" s="238"/>
      <c r="C246" s="239"/>
      <c r="D246" s="207" t="s">
        <v>175</v>
      </c>
      <c r="E246" s="240" t="s">
        <v>724</v>
      </c>
      <c r="F246" s="241" t="s">
        <v>218</v>
      </c>
      <c r="G246" s="239"/>
      <c r="H246" s="242">
        <v>57.76</v>
      </c>
      <c r="I246" s="243"/>
      <c r="J246" s="239"/>
      <c r="K246" s="239"/>
      <c r="L246" s="244"/>
      <c r="M246" s="245"/>
      <c r="N246" s="246"/>
      <c r="O246" s="246"/>
      <c r="P246" s="246"/>
      <c r="Q246" s="246"/>
      <c r="R246" s="246"/>
      <c r="S246" s="246"/>
      <c r="T246" s="247"/>
      <c r="AT246" s="248" t="s">
        <v>175</v>
      </c>
      <c r="AU246" s="248" t="s">
        <v>82</v>
      </c>
      <c r="AV246" s="14" t="s">
        <v>190</v>
      </c>
      <c r="AW246" s="14" t="s">
        <v>35</v>
      </c>
      <c r="AX246" s="14" t="s">
        <v>72</v>
      </c>
      <c r="AY246" s="248" t="s">
        <v>165</v>
      </c>
    </row>
    <row r="247" spans="2:51" s="13" customFormat="1" ht="13.5">
      <c r="B247" s="227"/>
      <c r="C247" s="228"/>
      <c r="D247" s="207" t="s">
        <v>175</v>
      </c>
      <c r="E247" s="229" t="s">
        <v>21</v>
      </c>
      <c r="F247" s="230" t="s">
        <v>184</v>
      </c>
      <c r="G247" s="228"/>
      <c r="H247" s="231">
        <v>230.78</v>
      </c>
      <c r="I247" s="232"/>
      <c r="J247" s="228"/>
      <c r="K247" s="228"/>
      <c r="L247" s="233"/>
      <c r="M247" s="234"/>
      <c r="N247" s="235"/>
      <c r="O247" s="235"/>
      <c r="P247" s="235"/>
      <c r="Q247" s="235"/>
      <c r="R247" s="235"/>
      <c r="S247" s="235"/>
      <c r="T247" s="236"/>
      <c r="AT247" s="237" t="s">
        <v>175</v>
      </c>
      <c r="AU247" s="237" t="s">
        <v>82</v>
      </c>
      <c r="AV247" s="13" t="s">
        <v>173</v>
      </c>
      <c r="AW247" s="13" t="s">
        <v>35</v>
      </c>
      <c r="AX247" s="13" t="s">
        <v>80</v>
      </c>
      <c r="AY247" s="237" t="s">
        <v>165</v>
      </c>
    </row>
    <row r="248" spans="2:65" s="1" customFormat="1" ht="16.5" customHeight="1">
      <c r="B248" s="41"/>
      <c r="C248" s="250" t="s">
        <v>395</v>
      </c>
      <c r="D248" s="250" t="s">
        <v>430</v>
      </c>
      <c r="E248" s="251" t="s">
        <v>591</v>
      </c>
      <c r="F248" s="252" t="s">
        <v>592</v>
      </c>
      <c r="G248" s="253" t="s">
        <v>243</v>
      </c>
      <c r="H248" s="254">
        <v>190.322</v>
      </c>
      <c r="I248" s="255"/>
      <c r="J248" s="256">
        <f>ROUND(I248*H248,2)</f>
        <v>0</v>
      </c>
      <c r="K248" s="252" t="s">
        <v>21</v>
      </c>
      <c r="L248" s="257"/>
      <c r="M248" s="258" t="s">
        <v>21</v>
      </c>
      <c r="N248" s="259" t="s">
        <v>43</v>
      </c>
      <c r="O248" s="42"/>
      <c r="P248" s="202">
        <f>O248*H248</f>
        <v>0</v>
      </c>
      <c r="Q248" s="202">
        <v>0.0002</v>
      </c>
      <c r="R248" s="202">
        <f>Q248*H248</f>
        <v>0.038064400000000005</v>
      </c>
      <c r="S248" s="202">
        <v>0</v>
      </c>
      <c r="T248" s="203">
        <f>S248*H248</f>
        <v>0</v>
      </c>
      <c r="AR248" s="24" t="s">
        <v>348</v>
      </c>
      <c r="AT248" s="24" t="s">
        <v>430</v>
      </c>
      <c r="AU248" s="24" t="s">
        <v>82</v>
      </c>
      <c r="AY248" s="24" t="s">
        <v>165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24" t="s">
        <v>80</v>
      </c>
      <c r="BK248" s="204">
        <f>ROUND(I248*H248,2)</f>
        <v>0</v>
      </c>
      <c r="BL248" s="24" t="s">
        <v>270</v>
      </c>
      <c r="BM248" s="24" t="s">
        <v>873</v>
      </c>
    </row>
    <row r="249" spans="2:51" s="12" customFormat="1" ht="13.5">
      <c r="B249" s="216"/>
      <c r="C249" s="217"/>
      <c r="D249" s="207" t="s">
        <v>175</v>
      </c>
      <c r="E249" s="218" t="s">
        <v>21</v>
      </c>
      <c r="F249" s="219" t="s">
        <v>874</v>
      </c>
      <c r="G249" s="217"/>
      <c r="H249" s="220">
        <v>190.322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175</v>
      </c>
      <c r="AU249" s="226" t="s">
        <v>82</v>
      </c>
      <c r="AV249" s="12" t="s">
        <v>82</v>
      </c>
      <c r="AW249" s="12" t="s">
        <v>35</v>
      </c>
      <c r="AX249" s="12" t="s">
        <v>80</v>
      </c>
      <c r="AY249" s="226" t="s">
        <v>165</v>
      </c>
    </row>
    <row r="250" spans="2:65" s="1" customFormat="1" ht="16.5" customHeight="1">
      <c r="B250" s="41"/>
      <c r="C250" s="250" t="s">
        <v>400</v>
      </c>
      <c r="D250" s="250" t="s">
        <v>430</v>
      </c>
      <c r="E250" s="251" t="s">
        <v>875</v>
      </c>
      <c r="F250" s="252" t="s">
        <v>876</v>
      </c>
      <c r="G250" s="253" t="s">
        <v>243</v>
      </c>
      <c r="H250" s="254">
        <v>63.536</v>
      </c>
      <c r="I250" s="255"/>
      <c r="J250" s="256">
        <f>ROUND(I250*H250,2)</f>
        <v>0</v>
      </c>
      <c r="K250" s="252" t="s">
        <v>21</v>
      </c>
      <c r="L250" s="257"/>
      <c r="M250" s="258" t="s">
        <v>21</v>
      </c>
      <c r="N250" s="259" t="s">
        <v>43</v>
      </c>
      <c r="O250" s="42"/>
      <c r="P250" s="202">
        <f>O250*H250</f>
        <v>0</v>
      </c>
      <c r="Q250" s="202">
        <v>0.0002</v>
      </c>
      <c r="R250" s="202">
        <f>Q250*H250</f>
        <v>0.0127072</v>
      </c>
      <c r="S250" s="202">
        <v>0</v>
      </c>
      <c r="T250" s="203">
        <f>S250*H250</f>
        <v>0</v>
      </c>
      <c r="AR250" s="24" t="s">
        <v>348</v>
      </c>
      <c r="AT250" s="24" t="s">
        <v>430</v>
      </c>
      <c r="AU250" s="24" t="s">
        <v>82</v>
      </c>
      <c r="AY250" s="24" t="s">
        <v>165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24" t="s">
        <v>80</v>
      </c>
      <c r="BK250" s="204">
        <f>ROUND(I250*H250,2)</f>
        <v>0</v>
      </c>
      <c r="BL250" s="24" t="s">
        <v>270</v>
      </c>
      <c r="BM250" s="24" t="s">
        <v>877</v>
      </c>
    </row>
    <row r="251" spans="2:51" s="12" customFormat="1" ht="13.5">
      <c r="B251" s="216"/>
      <c r="C251" s="217"/>
      <c r="D251" s="207" t="s">
        <v>175</v>
      </c>
      <c r="E251" s="218" t="s">
        <v>21</v>
      </c>
      <c r="F251" s="219" t="s">
        <v>878</v>
      </c>
      <c r="G251" s="217"/>
      <c r="H251" s="220">
        <v>63.536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175</v>
      </c>
      <c r="AU251" s="226" t="s">
        <v>82</v>
      </c>
      <c r="AV251" s="12" t="s">
        <v>82</v>
      </c>
      <c r="AW251" s="12" t="s">
        <v>35</v>
      </c>
      <c r="AX251" s="12" t="s">
        <v>80</v>
      </c>
      <c r="AY251" s="226" t="s">
        <v>165</v>
      </c>
    </row>
    <row r="252" spans="2:65" s="1" customFormat="1" ht="16.5" customHeight="1">
      <c r="B252" s="41"/>
      <c r="C252" s="193" t="s">
        <v>404</v>
      </c>
      <c r="D252" s="193" t="s">
        <v>168</v>
      </c>
      <c r="E252" s="194" t="s">
        <v>602</v>
      </c>
      <c r="F252" s="195" t="s">
        <v>603</v>
      </c>
      <c r="G252" s="196" t="s">
        <v>391</v>
      </c>
      <c r="H252" s="249"/>
      <c r="I252" s="198"/>
      <c r="J252" s="199">
        <f>ROUND(I252*H252,2)</f>
        <v>0</v>
      </c>
      <c r="K252" s="195" t="s">
        <v>172</v>
      </c>
      <c r="L252" s="61"/>
      <c r="M252" s="200" t="s">
        <v>21</v>
      </c>
      <c r="N252" s="201" t="s">
        <v>43</v>
      </c>
      <c r="O252" s="42"/>
      <c r="P252" s="202">
        <f>O252*H252</f>
        <v>0</v>
      </c>
      <c r="Q252" s="202">
        <v>0</v>
      </c>
      <c r="R252" s="202">
        <f>Q252*H252</f>
        <v>0</v>
      </c>
      <c r="S252" s="202">
        <v>0</v>
      </c>
      <c r="T252" s="203">
        <f>S252*H252</f>
        <v>0</v>
      </c>
      <c r="AR252" s="24" t="s">
        <v>270</v>
      </c>
      <c r="AT252" s="24" t="s">
        <v>168</v>
      </c>
      <c r="AU252" s="24" t="s">
        <v>82</v>
      </c>
      <c r="AY252" s="24" t="s">
        <v>165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24" t="s">
        <v>80</v>
      </c>
      <c r="BK252" s="204">
        <f>ROUND(I252*H252,2)</f>
        <v>0</v>
      </c>
      <c r="BL252" s="24" t="s">
        <v>270</v>
      </c>
      <c r="BM252" s="24" t="s">
        <v>879</v>
      </c>
    </row>
    <row r="253" spans="2:63" s="10" customFormat="1" ht="29.85" customHeight="1">
      <c r="B253" s="177"/>
      <c r="C253" s="178"/>
      <c r="D253" s="179" t="s">
        <v>71</v>
      </c>
      <c r="E253" s="191" t="s">
        <v>649</v>
      </c>
      <c r="F253" s="191" t="s">
        <v>650</v>
      </c>
      <c r="G253" s="178"/>
      <c r="H253" s="178"/>
      <c r="I253" s="181"/>
      <c r="J253" s="192">
        <f>BK253</f>
        <v>0</v>
      </c>
      <c r="K253" s="178"/>
      <c r="L253" s="183"/>
      <c r="M253" s="184"/>
      <c r="N253" s="185"/>
      <c r="O253" s="185"/>
      <c r="P253" s="186">
        <f>SUM(P254:P305)</f>
        <v>0</v>
      </c>
      <c r="Q253" s="185"/>
      <c r="R253" s="186">
        <f>SUM(R254:R305)</f>
        <v>0.686159</v>
      </c>
      <c r="S253" s="185"/>
      <c r="T253" s="187">
        <f>SUM(T254:T305)</f>
        <v>0.2237475</v>
      </c>
      <c r="AR253" s="188" t="s">
        <v>82</v>
      </c>
      <c r="AT253" s="189" t="s">
        <v>71</v>
      </c>
      <c r="AU253" s="189" t="s">
        <v>80</v>
      </c>
      <c r="AY253" s="188" t="s">
        <v>165</v>
      </c>
      <c r="BK253" s="190">
        <f>SUM(BK254:BK305)</f>
        <v>0</v>
      </c>
    </row>
    <row r="254" spans="2:65" s="1" customFormat="1" ht="16.5" customHeight="1">
      <c r="B254" s="41"/>
      <c r="C254" s="193" t="s">
        <v>408</v>
      </c>
      <c r="D254" s="193" t="s">
        <v>168</v>
      </c>
      <c r="E254" s="194" t="s">
        <v>656</v>
      </c>
      <c r="F254" s="195" t="s">
        <v>657</v>
      </c>
      <c r="G254" s="196" t="s">
        <v>171</v>
      </c>
      <c r="H254" s="197">
        <v>1491.65</v>
      </c>
      <c r="I254" s="198"/>
      <c r="J254" s="199">
        <f>ROUND(I254*H254,2)</f>
        <v>0</v>
      </c>
      <c r="K254" s="195" t="s">
        <v>172</v>
      </c>
      <c r="L254" s="61"/>
      <c r="M254" s="200" t="s">
        <v>21</v>
      </c>
      <c r="N254" s="201" t="s">
        <v>43</v>
      </c>
      <c r="O254" s="42"/>
      <c r="P254" s="202">
        <f>O254*H254</f>
        <v>0</v>
      </c>
      <c r="Q254" s="202">
        <v>0</v>
      </c>
      <c r="R254" s="202">
        <f>Q254*H254</f>
        <v>0</v>
      </c>
      <c r="S254" s="202">
        <v>0.00015</v>
      </c>
      <c r="T254" s="203">
        <f>S254*H254</f>
        <v>0.2237475</v>
      </c>
      <c r="AR254" s="24" t="s">
        <v>270</v>
      </c>
      <c r="AT254" s="24" t="s">
        <v>168</v>
      </c>
      <c r="AU254" s="24" t="s">
        <v>82</v>
      </c>
      <c r="AY254" s="24" t="s">
        <v>165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4" t="s">
        <v>80</v>
      </c>
      <c r="BK254" s="204">
        <f>ROUND(I254*H254,2)</f>
        <v>0</v>
      </c>
      <c r="BL254" s="24" t="s">
        <v>270</v>
      </c>
      <c r="BM254" s="24" t="s">
        <v>880</v>
      </c>
    </row>
    <row r="255" spans="2:51" s="12" customFormat="1" ht="13.5">
      <c r="B255" s="216"/>
      <c r="C255" s="217"/>
      <c r="D255" s="207" t="s">
        <v>175</v>
      </c>
      <c r="E255" s="218" t="s">
        <v>21</v>
      </c>
      <c r="F255" s="219" t="s">
        <v>881</v>
      </c>
      <c r="G255" s="217"/>
      <c r="H255" s="220">
        <v>1491.65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175</v>
      </c>
      <c r="AU255" s="226" t="s">
        <v>82</v>
      </c>
      <c r="AV255" s="12" t="s">
        <v>82</v>
      </c>
      <c r="AW255" s="12" t="s">
        <v>35</v>
      </c>
      <c r="AX255" s="12" t="s">
        <v>80</v>
      </c>
      <c r="AY255" s="226" t="s">
        <v>165</v>
      </c>
    </row>
    <row r="256" spans="2:65" s="1" customFormat="1" ht="25.5" customHeight="1">
      <c r="B256" s="41"/>
      <c r="C256" s="193" t="s">
        <v>413</v>
      </c>
      <c r="D256" s="193" t="s">
        <v>168</v>
      </c>
      <c r="E256" s="194" t="s">
        <v>675</v>
      </c>
      <c r="F256" s="195" t="s">
        <v>676</v>
      </c>
      <c r="G256" s="196" t="s">
        <v>171</v>
      </c>
      <c r="H256" s="197">
        <v>1491.65</v>
      </c>
      <c r="I256" s="198"/>
      <c r="J256" s="199">
        <f>ROUND(I256*H256,2)</f>
        <v>0</v>
      </c>
      <c r="K256" s="195" t="s">
        <v>172</v>
      </c>
      <c r="L256" s="61"/>
      <c r="M256" s="200" t="s">
        <v>21</v>
      </c>
      <c r="N256" s="201" t="s">
        <v>43</v>
      </c>
      <c r="O256" s="42"/>
      <c r="P256" s="202">
        <f>O256*H256</f>
        <v>0</v>
      </c>
      <c r="Q256" s="202">
        <v>0.0002</v>
      </c>
      <c r="R256" s="202">
        <f>Q256*H256</f>
        <v>0.29833000000000004</v>
      </c>
      <c r="S256" s="202">
        <v>0</v>
      </c>
      <c r="T256" s="203">
        <f>S256*H256</f>
        <v>0</v>
      </c>
      <c r="AR256" s="24" t="s">
        <v>270</v>
      </c>
      <c r="AT256" s="24" t="s">
        <v>168</v>
      </c>
      <c r="AU256" s="24" t="s">
        <v>82</v>
      </c>
      <c r="AY256" s="24" t="s">
        <v>165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24" t="s">
        <v>80</v>
      </c>
      <c r="BK256" s="204">
        <f>ROUND(I256*H256,2)</f>
        <v>0</v>
      </c>
      <c r="BL256" s="24" t="s">
        <v>270</v>
      </c>
      <c r="BM256" s="24" t="s">
        <v>882</v>
      </c>
    </row>
    <row r="257" spans="2:51" s="12" customFormat="1" ht="13.5">
      <c r="B257" s="216"/>
      <c r="C257" s="217"/>
      <c r="D257" s="207" t="s">
        <v>175</v>
      </c>
      <c r="E257" s="218" t="s">
        <v>21</v>
      </c>
      <c r="F257" s="219" t="s">
        <v>883</v>
      </c>
      <c r="G257" s="217"/>
      <c r="H257" s="220">
        <v>358.7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175</v>
      </c>
      <c r="AU257" s="226" t="s">
        <v>82</v>
      </c>
      <c r="AV257" s="12" t="s">
        <v>82</v>
      </c>
      <c r="AW257" s="12" t="s">
        <v>35</v>
      </c>
      <c r="AX257" s="12" t="s">
        <v>72</v>
      </c>
      <c r="AY257" s="226" t="s">
        <v>165</v>
      </c>
    </row>
    <row r="258" spans="2:51" s="12" customFormat="1" ht="13.5">
      <c r="B258" s="216"/>
      <c r="C258" s="217"/>
      <c r="D258" s="207" t="s">
        <v>175</v>
      </c>
      <c r="E258" s="218" t="s">
        <v>21</v>
      </c>
      <c r="F258" s="219" t="s">
        <v>884</v>
      </c>
      <c r="G258" s="217"/>
      <c r="H258" s="220">
        <v>1132.95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175</v>
      </c>
      <c r="AU258" s="226" t="s">
        <v>82</v>
      </c>
      <c r="AV258" s="12" t="s">
        <v>82</v>
      </c>
      <c r="AW258" s="12" t="s">
        <v>35</v>
      </c>
      <c r="AX258" s="12" t="s">
        <v>72</v>
      </c>
      <c r="AY258" s="226" t="s">
        <v>165</v>
      </c>
    </row>
    <row r="259" spans="2:51" s="13" customFormat="1" ht="13.5">
      <c r="B259" s="227"/>
      <c r="C259" s="228"/>
      <c r="D259" s="207" t="s">
        <v>175</v>
      </c>
      <c r="E259" s="229" t="s">
        <v>21</v>
      </c>
      <c r="F259" s="230" t="s">
        <v>184</v>
      </c>
      <c r="G259" s="228"/>
      <c r="H259" s="231">
        <v>1491.65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AT259" s="237" t="s">
        <v>175</v>
      </c>
      <c r="AU259" s="237" t="s">
        <v>82</v>
      </c>
      <c r="AV259" s="13" t="s">
        <v>173</v>
      </c>
      <c r="AW259" s="13" t="s">
        <v>35</v>
      </c>
      <c r="AX259" s="13" t="s">
        <v>80</v>
      </c>
      <c r="AY259" s="237" t="s">
        <v>165</v>
      </c>
    </row>
    <row r="260" spans="2:65" s="1" customFormat="1" ht="25.5" customHeight="1">
      <c r="B260" s="41"/>
      <c r="C260" s="193" t="s">
        <v>418</v>
      </c>
      <c r="D260" s="193" t="s">
        <v>168</v>
      </c>
      <c r="E260" s="194" t="s">
        <v>685</v>
      </c>
      <c r="F260" s="195" t="s">
        <v>686</v>
      </c>
      <c r="G260" s="196" t="s">
        <v>171</v>
      </c>
      <c r="H260" s="197">
        <v>1491.65</v>
      </c>
      <c r="I260" s="198"/>
      <c r="J260" s="199">
        <f>ROUND(I260*H260,2)</f>
        <v>0</v>
      </c>
      <c r="K260" s="195" t="s">
        <v>172</v>
      </c>
      <c r="L260" s="61"/>
      <c r="M260" s="200" t="s">
        <v>21</v>
      </c>
      <c r="N260" s="201" t="s">
        <v>43</v>
      </c>
      <c r="O260" s="42"/>
      <c r="P260" s="202">
        <f>O260*H260</f>
        <v>0</v>
      </c>
      <c r="Q260" s="202">
        <v>0.00026</v>
      </c>
      <c r="R260" s="202">
        <f>Q260*H260</f>
        <v>0.387829</v>
      </c>
      <c r="S260" s="202">
        <v>0</v>
      </c>
      <c r="T260" s="203">
        <f>S260*H260</f>
        <v>0</v>
      </c>
      <c r="AR260" s="24" t="s">
        <v>270</v>
      </c>
      <c r="AT260" s="24" t="s">
        <v>168</v>
      </c>
      <c r="AU260" s="24" t="s">
        <v>82</v>
      </c>
      <c r="AY260" s="24" t="s">
        <v>165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24" t="s">
        <v>80</v>
      </c>
      <c r="BK260" s="204">
        <f>ROUND(I260*H260,2)</f>
        <v>0</v>
      </c>
      <c r="BL260" s="24" t="s">
        <v>270</v>
      </c>
      <c r="BM260" s="24" t="s">
        <v>885</v>
      </c>
    </row>
    <row r="261" spans="2:51" s="11" customFormat="1" ht="13.5">
      <c r="B261" s="205"/>
      <c r="C261" s="206"/>
      <c r="D261" s="207" t="s">
        <v>175</v>
      </c>
      <c r="E261" s="208" t="s">
        <v>21</v>
      </c>
      <c r="F261" s="209" t="s">
        <v>886</v>
      </c>
      <c r="G261" s="206"/>
      <c r="H261" s="208" t="s">
        <v>21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175</v>
      </c>
      <c r="AU261" s="215" t="s">
        <v>82</v>
      </c>
      <c r="AV261" s="11" t="s">
        <v>80</v>
      </c>
      <c r="AW261" s="11" t="s">
        <v>35</v>
      </c>
      <c r="AX261" s="11" t="s">
        <v>72</v>
      </c>
      <c r="AY261" s="215" t="s">
        <v>165</v>
      </c>
    </row>
    <row r="262" spans="2:51" s="12" customFormat="1" ht="13.5">
      <c r="B262" s="216"/>
      <c r="C262" s="217"/>
      <c r="D262" s="207" t="s">
        <v>175</v>
      </c>
      <c r="E262" s="218" t="s">
        <v>21</v>
      </c>
      <c r="F262" s="219" t="s">
        <v>840</v>
      </c>
      <c r="G262" s="217"/>
      <c r="H262" s="220">
        <v>14.4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175</v>
      </c>
      <c r="AU262" s="226" t="s">
        <v>82</v>
      </c>
      <c r="AV262" s="12" t="s">
        <v>82</v>
      </c>
      <c r="AW262" s="12" t="s">
        <v>35</v>
      </c>
      <c r="AX262" s="12" t="s">
        <v>72</v>
      </c>
      <c r="AY262" s="226" t="s">
        <v>165</v>
      </c>
    </row>
    <row r="263" spans="2:51" s="12" customFormat="1" ht="13.5">
      <c r="B263" s="216"/>
      <c r="C263" s="217"/>
      <c r="D263" s="207" t="s">
        <v>175</v>
      </c>
      <c r="E263" s="218" t="s">
        <v>21</v>
      </c>
      <c r="F263" s="219" t="s">
        <v>841</v>
      </c>
      <c r="G263" s="217"/>
      <c r="H263" s="220">
        <v>14.8</v>
      </c>
      <c r="I263" s="221"/>
      <c r="J263" s="217"/>
      <c r="K263" s="217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175</v>
      </c>
      <c r="AU263" s="226" t="s">
        <v>82</v>
      </c>
      <c r="AV263" s="12" t="s">
        <v>82</v>
      </c>
      <c r="AW263" s="12" t="s">
        <v>35</v>
      </c>
      <c r="AX263" s="12" t="s">
        <v>72</v>
      </c>
      <c r="AY263" s="226" t="s">
        <v>165</v>
      </c>
    </row>
    <row r="264" spans="2:51" s="12" customFormat="1" ht="13.5">
      <c r="B264" s="216"/>
      <c r="C264" s="217"/>
      <c r="D264" s="207" t="s">
        <v>175</v>
      </c>
      <c r="E264" s="218" t="s">
        <v>21</v>
      </c>
      <c r="F264" s="219" t="s">
        <v>887</v>
      </c>
      <c r="G264" s="217"/>
      <c r="H264" s="220">
        <v>14.4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175</v>
      </c>
      <c r="AU264" s="226" t="s">
        <v>82</v>
      </c>
      <c r="AV264" s="12" t="s">
        <v>82</v>
      </c>
      <c r="AW264" s="12" t="s">
        <v>35</v>
      </c>
      <c r="AX264" s="12" t="s">
        <v>72</v>
      </c>
      <c r="AY264" s="226" t="s">
        <v>165</v>
      </c>
    </row>
    <row r="265" spans="2:51" s="12" customFormat="1" ht="13.5">
      <c r="B265" s="216"/>
      <c r="C265" s="217"/>
      <c r="D265" s="207" t="s">
        <v>175</v>
      </c>
      <c r="E265" s="218" t="s">
        <v>21</v>
      </c>
      <c r="F265" s="219" t="s">
        <v>825</v>
      </c>
      <c r="G265" s="217"/>
      <c r="H265" s="220">
        <v>21.4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175</v>
      </c>
      <c r="AU265" s="226" t="s">
        <v>82</v>
      </c>
      <c r="AV265" s="12" t="s">
        <v>82</v>
      </c>
      <c r="AW265" s="12" t="s">
        <v>35</v>
      </c>
      <c r="AX265" s="12" t="s">
        <v>72</v>
      </c>
      <c r="AY265" s="226" t="s">
        <v>165</v>
      </c>
    </row>
    <row r="266" spans="2:51" s="12" customFormat="1" ht="13.5">
      <c r="B266" s="216"/>
      <c r="C266" s="217"/>
      <c r="D266" s="207" t="s">
        <v>175</v>
      </c>
      <c r="E266" s="218" t="s">
        <v>21</v>
      </c>
      <c r="F266" s="219" t="s">
        <v>826</v>
      </c>
      <c r="G266" s="217"/>
      <c r="H266" s="220">
        <v>30.2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175</v>
      </c>
      <c r="AU266" s="226" t="s">
        <v>82</v>
      </c>
      <c r="AV266" s="12" t="s">
        <v>82</v>
      </c>
      <c r="AW266" s="12" t="s">
        <v>35</v>
      </c>
      <c r="AX266" s="12" t="s">
        <v>72</v>
      </c>
      <c r="AY266" s="226" t="s">
        <v>165</v>
      </c>
    </row>
    <row r="267" spans="2:51" s="12" customFormat="1" ht="13.5">
      <c r="B267" s="216"/>
      <c r="C267" s="217"/>
      <c r="D267" s="207" t="s">
        <v>175</v>
      </c>
      <c r="E267" s="218" t="s">
        <v>21</v>
      </c>
      <c r="F267" s="219" t="s">
        <v>888</v>
      </c>
      <c r="G267" s="217"/>
      <c r="H267" s="220">
        <v>14.8</v>
      </c>
      <c r="I267" s="221"/>
      <c r="J267" s="217"/>
      <c r="K267" s="217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175</v>
      </c>
      <c r="AU267" s="226" t="s">
        <v>82</v>
      </c>
      <c r="AV267" s="12" t="s">
        <v>82</v>
      </c>
      <c r="AW267" s="12" t="s">
        <v>35</v>
      </c>
      <c r="AX267" s="12" t="s">
        <v>72</v>
      </c>
      <c r="AY267" s="226" t="s">
        <v>165</v>
      </c>
    </row>
    <row r="268" spans="2:51" s="12" customFormat="1" ht="13.5">
      <c r="B268" s="216"/>
      <c r="C268" s="217"/>
      <c r="D268" s="207" t="s">
        <v>175</v>
      </c>
      <c r="E268" s="218" t="s">
        <v>21</v>
      </c>
      <c r="F268" s="219" t="s">
        <v>889</v>
      </c>
      <c r="G268" s="217"/>
      <c r="H268" s="220">
        <v>14.8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175</v>
      </c>
      <c r="AU268" s="226" t="s">
        <v>82</v>
      </c>
      <c r="AV268" s="12" t="s">
        <v>82</v>
      </c>
      <c r="AW268" s="12" t="s">
        <v>35</v>
      </c>
      <c r="AX268" s="12" t="s">
        <v>72</v>
      </c>
      <c r="AY268" s="226" t="s">
        <v>165</v>
      </c>
    </row>
    <row r="269" spans="2:51" s="12" customFormat="1" ht="13.5">
      <c r="B269" s="216"/>
      <c r="C269" s="217"/>
      <c r="D269" s="207" t="s">
        <v>175</v>
      </c>
      <c r="E269" s="218" t="s">
        <v>21</v>
      </c>
      <c r="F269" s="219" t="s">
        <v>890</v>
      </c>
      <c r="G269" s="217"/>
      <c r="H269" s="220">
        <v>14.8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175</v>
      </c>
      <c r="AU269" s="226" t="s">
        <v>82</v>
      </c>
      <c r="AV269" s="12" t="s">
        <v>82</v>
      </c>
      <c r="AW269" s="12" t="s">
        <v>35</v>
      </c>
      <c r="AX269" s="12" t="s">
        <v>72</v>
      </c>
      <c r="AY269" s="226" t="s">
        <v>165</v>
      </c>
    </row>
    <row r="270" spans="2:51" s="12" customFormat="1" ht="13.5">
      <c r="B270" s="216"/>
      <c r="C270" s="217"/>
      <c r="D270" s="207" t="s">
        <v>175</v>
      </c>
      <c r="E270" s="218" t="s">
        <v>21</v>
      </c>
      <c r="F270" s="219" t="s">
        <v>843</v>
      </c>
      <c r="G270" s="217"/>
      <c r="H270" s="220">
        <v>14.8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175</v>
      </c>
      <c r="AU270" s="226" t="s">
        <v>82</v>
      </c>
      <c r="AV270" s="12" t="s">
        <v>82</v>
      </c>
      <c r="AW270" s="12" t="s">
        <v>35</v>
      </c>
      <c r="AX270" s="12" t="s">
        <v>72</v>
      </c>
      <c r="AY270" s="226" t="s">
        <v>165</v>
      </c>
    </row>
    <row r="271" spans="2:51" s="12" customFormat="1" ht="13.5">
      <c r="B271" s="216"/>
      <c r="C271" s="217"/>
      <c r="D271" s="207" t="s">
        <v>175</v>
      </c>
      <c r="E271" s="218" t="s">
        <v>21</v>
      </c>
      <c r="F271" s="219" t="s">
        <v>844</v>
      </c>
      <c r="G271" s="217"/>
      <c r="H271" s="220">
        <v>14.8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175</v>
      </c>
      <c r="AU271" s="226" t="s">
        <v>82</v>
      </c>
      <c r="AV271" s="12" t="s">
        <v>82</v>
      </c>
      <c r="AW271" s="12" t="s">
        <v>35</v>
      </c>
      <c r="AX271" s="12" t="s">
        <v>72</v>
      </c>
      <c r="AY271" s="226" t="s">
        <v>165</v>
      </c>
    </row>
    <row r="272" spans="2:51" s="12" customFormat="1" ht="13.5">
      <c r="B272" s="216"/>
      <c r="C272" s="217"/>
      <c r="D272" s="207" t="s">
        <v>175</v>
      </c>
      <c r="E272" s="218" t="s">
        <v>21</v>
      </c>
      <c r="F272" s="219" t="s">
        <v>891</v>
      </c>
      <c r="G272" s="217"/>
      <c r="H272" s="220">
        <v>13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175</v>
      </c>
      <c r="AU272" s="226" t="s">
        <v>82</v>
      </c>
      <c r="AV272" s="12" t="s">
        <v>82</v>
      </c>
      <c r="AW272" s="12" t="s">
        <v>35</v>
      </c>
      <c r="AX272" s="12" t="s">
        <v>72</v>
      </c>
      <c r="AY272" s="226" t="s">
        <v>165</v>
      </c>
    </row>
    <row r="273" spans="2:51" s="12" customFormat="1" ht="13.5">
      <c r="B273" s="216"/>
      <c r="C273" s="217"/>
      <c r="D273" s="207" t="s">
        <v>175</v>
      </c>
      <c r="E273" s="218" t="s">
        <v>21</v>
      </c>
      <c r="F273" s="219" t="s">
        <v>846</v>
      </c>
      <c r="G273" s="217"/>
      <c r="H273" s="220">
        <v>14.4</v>
      </c>
      <c r="I273" s="221"/>
      <c r="J273" s="217"/>
      <c r="K273" s="217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175</v>
      </c>
      <c r="AU273" s="226" t="s">
        <v>82</v>
      </c>
      <c r="AV273" s="12" t="s">
        <v>82</v>
      </c>
      <c r="AW273" s="12" t="s">
        <v>35</v>
      </c>
      <c r="AX273" s="12" t="s">
        <v>72</v>
      </c>
      <c r="AY273" s="226" t="s">
        <v>165</v>
      </c>
    </row>
    <row r="274" spans="2:51" s="12" customFormat="1" ht="13.5">
      <c r="B274" s="216"/>
      <c r="C274" s="217"/>
      <c r="D274" s="207" t="s">
        <v>175</v>
      </c>
      <c r="E274" s="218" t="s">
        <v>21</v>
      </c>
      <c r="F274" s="219" t="s">
        <v>847</v>
      </c>
      <c r="G274" s="217"/>
      <c r="H274" s="220">
        <v>15.1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175</v>
      </c>
      <c r="AU274" s="226" t="s">
        <v>82</v>
      </c>
      <c r="AV274" s="12" t="s">
        <v>82</v>
      </c>
      <c r="AW274" s="12" t="s">
        <v>35</v>
      </c>
      <c r="AX274" s="12" t="s">
        <v>72</v>
      </c>
      <c r="AY274" s="226" t="s">
        <v>165</v>
      </c>
    </row>
    <row r="275" spans="2:51" s="12" customFormat="1" ht="13.5">
      <c r="B275" s="216"/>
      <c r="C275" s="217"/>
      <c r="D275" s="207" t="s">
        <v>175</v>
      </c>
      <c r="E275" s="218" t="s">
        <v>21</v>
      </c>
      <c r="F275" s="219" t="s">
        <v>848</v>
      </c>
      <c r="G275" s="217"/>
      <c r="H275" s="220">
        <v>15.1</v>
      </c>
      <c r="I275" s="221"/>
      <c r="J275" s="217"/>
      <c r="K275" s="217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175</v>
      </c>
      <c r="AU275" s="226" t="s">
        <v>82</v>
      </c>
      <c r="AV275" s="12" t="s">
        <v>82</v>
      </c>
      <c r="AW275" s="12" t="s">
        <v>35</v>
      </c>
      <c r="AX275" s="12" t="s">
        <v>72</v>
      </c>
      <c r="AY275" s="226" t="s">
        <v>165</v>
      </c>
    </row>
    <row r="276" spans="2:51" s="12" customFormat="1" ht="13.5">
      <c r="B276" s="216"/>
      <c r="C276" s="217"/>
      <c r="D276" s="207" t="s">
        <v>175</v>
      </c>
      <c r="E276" s="218" t="s">
        <v>21</v>
      </c>
      <c r="F276" s="219" t="s">
        <v>849</v>
      </c>
      <c r="G276" s="217"/>
      <c r="H276" s="220">
        <v>14.8</v>
      </c>
      <c r="I276" s="221"/>
      <c r="J276" s="217"/>
      <c r="K276" s="217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175</v>
      </c>
      <c r="AU276" s="226" t="s">
        <v>82</v>
      </c>
      <c r="AV276" s="12" t="s">
        <v>82</v>
      </c>
      <c r="AW276" s="12" t="s">
        <v>35</v>
      </c>
      <c r="AX276" s="12" t="s">
        <v>72</v>
      </c>
      <c r="AY276" s="226" t="s">
        <v>165</v>
      </c>
    </row>
    <row r="277" spans="2:51" s="12" customFormat="1" ht="13.5">
      <c r="B277" s="216"/>
      <c r="C277" s="217"/>
      <c r="D277" s="207" t="s">
        <v>175</v>
      </c>
      <c r="E277" s="218" t="s">
        <v>21</v>
      </c>
      <c r="F277" s="219" t="s">
        <v>850</v>
      </c>
      <c r="G277" s="217"/>
      <c r="H277" s="220">
        <v>14.8</v>
      </c>
      <c r="I277" s="221"/>
      <c r="J277" s="217"/>
      <c r="K277" s="217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175</v>
      </c>
      <c r="AU277" s="226" t="s">
        <v>82</v>
      </c>
      <c r="AV277" s="12" t="s">
        <v>82</v>
      </c>
      <c r="AW277" s="12" t="s">
        <v>35</v>
      </c>
      <c r="AX277" s="12" t="s">
        <v>72</v>
      </c>
      <c r="AY277" s="226" t="s">
        <v>165</v>
      </c>
    </row>
    <row r="278" spans="2:51" s="12" customFormat="1" ht="13.5">
      <c r="B278" s="216"/>
      <c r="C278" s="217"/>
      <c r="D278" s="207" t="s">
        <v>175</v>
      </c>
      <c r="E278" s="218" t="s">
        <v>21</v>
      </c>
      <c r="F278" s="219" t="s">
        <v>851</v>
      </c>
      <c r="G278" s="217"/>
      <c r="H278" s="220">
        <v>14.8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175</v>
      </c>
      <c r="AU278" s="226" t="s">
        <v>82</v>
      </c>
      <c r="AV278" s="12" t="s">
        <v>82</v>
      </c>
      <c r="AW278" s="12" t="s">
        <v>35</v>
      </c>
      <c r="AX278" s="12" t="s">
        <v>72</v>
      </c>
      <c r="AY278" s="226" t="s">
        <v>165</v>
      </c>
    </row>
    <row r="279" spans="2:51" s="12" customFormat="1" ht="13.5">
      <c r="B279" s="216"/>
      <c r="C279" s="217"/>
      <c r="D279" s="207" t="s">
        <v>175</v>
      </c>
      <c r="E279" s="218" t="s">
        <v>21</v>
      </c>
      <c r="F279" s="219" t="s">
        <v>892</v>
      </c>
      <c r="G279" s="217"/>
      <c r="H279" s="220">
        <v>14.8</v>
      </c>
      <c r="I279" s="221"/>
      <c r="J279" s="217"/>
      <c r="K279" s="217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175</v>
      </c>
      <c r="AU279" s="226" t="s">
        <v>82</v>
      </c>
      <c r="AV279" s="12" t="s">
        <v>82</v>
      </c>
      <c r="AW279" s="12" t="s">
        <v>35</v>
      </c>
      <c r="AX279" s="12" t="s">
        <v>72</v>
      </c>
      <c r="AY279" s="226" t="s">
        <v>165</v>
      </c>
    </row>
    <row r="280" spans="2:51" s="12" customFormat="1" ht="13.5">
      <c r="B280" s="216"/>
      <c r="C280" s="217"/>
      <c r="D280" s="207" t="s">
        <v>175</v>
      </c>
      <c r="E280" s="218" t="s">
        <v>21</v>
      </c>
      <c r="F280" s="219" t="s">
        <v>845</v>
      </c>
      <c r="G280" s="217"/>
      <c r="H280" s="220">
        <v>30.2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175</v>
      </c>
      <c r="AU280" s="226" t="s">
        <v>82</v>
      </c>
      <c r="AV280" s="12" t="s">
        <v>82</v>
      </c>
      <c r="AW280" s="12" t="s">
        <v>35</v>
      </c>
      <c r="AX280" s="12" t="s">
        <v>72</v>
      </c>
      <c r="AY280" s="226" t="s">
        <v>165</v>
      </c>
    </row>
    <row r="281" spans="2:51" s="12" customFormat="1" ht="13.5">
      <c r="B281" s="216"/>
      <c r="C281" s="217"/>
      <c r="D281" s="207" t="s">
        <v>175</v>
      </c>
      <c r="E281" s="218" t="s">
        <v>21</v>
      </c>
      <c r="F281" s="219" t="s">
        <v>893</v>
      </c>
      <c r="G281" s="217"/>
      <c r="H281" s="220">
        <v>42.5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175</v>
      </c>
      <c r="AU281" s="226" t="s">
        <v>82</v>
      </c>
      <c r="AV281" s="12" t="s">
        <v>82</v>
      </c>
      <c r="AW281" s="12" t="s">
        <v>35</v>
      </c>
      <c r="AX281" s="12" t="s">
        <v>72</v>
      </c>
      <c r="AY281" s="226" t="s">
        <v>165</v>
      </c>
    </row>
    <row r="282" spans="2:51" s="14" customFormat="1" ht="13.5">
      <c r="B282" s="238"/>
      <c r="C282" s="239"/>
      <c r="D282" s="207" t="s">
        <v>175</v>
      </c>
      <c r="E282" s="240" t="s">
        <v>711</v>
      </c>
      <c r="F282" s="241" t="s">
        <v>218</v>
      </c>
      <c r="G282" s="239"/>
      <c r="H282" s="242">
        <v>358.7</v>
      </c>
      <c r="I282" s="243"/>
      <c r="J282" s="239"/>
      <c r="K282" s="239"/>
      <c r="L282" s="244"/>
      <c r="M282" s="245"/>
      <c r="N282" s="246"/>
      <c r="O282" s="246"/>
      <c r="P282" s="246"/>
      <c r="Q282" s="246"/>
      <c r="R282" s="246"/>
      <c r="S282" s="246"/>
      <c r="T282" s="247"/>
      <c r="AT282" s="248" t="s">
        <v>175</v>
      </c>
      <c r="AU282" s="248" t="s">
        <v>82</v>
      </c>
      <c r="AV282" s="14" t="s">
        <v>190</v>
      </c>
      <c r="AW282" s="14" t="s">
        <v>35</v>
      </c>
      <c r="AX282" s="14" t="s">
        <v>72</v>
      </c>
      <c r="AY282" s="248" t="s">
        <v>165</v>
      </c>
    </row>
    <row r="283" spans="2:51" s="11" customFormat="1" ht="13.5">
      <c r="B283" s="205"/>
      <c r="C283" s="206"/>
      <c r="D283" s="207" t="s">
        <v>175</v>
      </c>
      <c r="E283" s="208" t="s">
        <v>21</v>
      </c>
      <c r="F283" s="209" t="s">
        <v>894</v>
      </c>
      <c r="G283" s="206"/>
      <c r="H283" s="208" t="s">
        <v>21</v>
      </c>
      <c r="I283" s="210"/>
      <c r="J283" s="206"/>
      <c r="K283" s="206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175</v>
      </c>
      <c r="AU283" s="215" t="s">
        <v>82</v>
      </c>
      <c r="AV283" s="11" t="s">
        <v>80</v>
      </c>
      <c r="AW283" s="11" t="s">
        <v>35</v>
      </c>
      <c r="AX283" s="11" t="s">
        <v>72</v>
      </c>
      <c r="AY283" s="215" t="s">
        <v>165</v>
      </c>
    </row>
    <row r="284" spans="2:51" s="12" customFormat="1" ht="13.5">
      <c r="B284" s="216"/>
      <c r="C284" s="217"/>
      <c r="D284" s="207" t="s">
        <v>175</v>
      </c>
      <c r="E284" s="218" t="s">
        <v>21</v>
      </c>
      <c r="F284" s="219" t="s">
        <v>746</v>
      </c>
      <c r="G284" s="217"/>
      <c r="H284" s="220">
        <v>50.52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175</v>
      </c>
      <c r="AU284" s="226" t="s">
        <v>82</v>
      </c>
      <c r="AV284" s="12" t="s">
        <v>82</v>
      </c>
      <c r="AW284" s="12" t="s">
        <v>35</v>
      </c>
      <c r="AX284" s="12" t="s">
        <v>72</v>
      </c>
      <c r="AY284" s="226" t="s">
        <v>165</v>
      </c>
    </row>
    <row r="285" spans="2:51" s="12" customFormat="1" ht="13.5">
      <c r="B285" s="216"/>
      <c r="C285" s="217"/>
      <c r="D285" s="207" t="s">
        <v>175</v>
      </c>
      <c r="E285" s="218" t="s">
        <v>21</v>
      </c>
      <c r="F285" s="219" t="s">
        <v>747</v>
      </c>
      <c r="G285" s="217"/>
      <c r="H285" s="220">
        <v>50.52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175</v>
      </c>
      <c r="AU285" s="226" t="s">
        <v>82</v>
      </c>
      <c r="AV285" s="12" t="s">
        <v>82</v>
      </c>
      <c r="AW285" s="12" t="s">
        <v>35</v>
      </c>
      <c r="AX285" s="12" t="s">
        <v>72</v>
      </c>
      <c r="AY285" s="226" t="s">
        <v>165</v>
      </c>
    </row>
    <row r="286" spans="2:51" s="12" customFormat="1" ht="13.5">
      <c r="B286" s="216"/>
      <c r="C286" s="217"/>
      <c r="D286" s="207" t="s">
        <v>175</v>
      </c>
      <c r="E286" s="218" t="s">
        <v>21</v>
      </c>
      <c r="F286" s="219" t="s">
        <v>748</v>
      </c>
      <c r="G286" s="217"/>
      <c r="H286" s="220">
        <v>50.52</v>
      </c>
      <c r="I286" s="221"/>
      <c r="J286" s="217"/>
      <c r="K286" s="217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175</v>
      </c>
      <c r="AU286" s="226" t="s">
        <v>82</v>
      </c>
      <c r="AV286" s="12" t="s">
        <v>82</v>
      </c>
      <c r="AW286" s="12" t="s">
        <v>35</v>
      </c>
      <c r="AX286" s="12" t="s">
        <v>72</v>
      </c>
      <c r="AY286" s="226" t="s">
        <v>165</v>
      </c>
    </row>
    <row r="287" spans="2:51" s="12" customFormat="1" ht="13.5">
      <c r="B287" s="216"/>
      <c r="C287" s="217"/>
      <c r="D287" s="207" t="s">
        <v>175</v>
      </c>
      <c r="E287" s="218" t="s">
        <v>21</v>
      </c>
      <c r="F287" s="219" t="s">
        <v>749</v>
      </c>
      <c r="G287" s="217"/>
      <c r="H287" s="220">
        <v>112.38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175</v>
      </c>
      <c r="AU287" s="226" t="s">
        <v>82</v>
      </c>
      <c r="AV287" s="12" t="s">
        <v>82</v>
      </c>
      <c r="AW287" s="12" t="s">
        <v>35</v>
      </c>
      <c r="AX287" s="12" t="s">
        <v>72</v>
      </c>
      <c r="AY287" s="226" t="s">
        <v>165</v>
      </c>
    </row>
    <row r="288" spans="2:51" s="12" customFormat="1" ht="13.5">
      <c r="B288" s="216"/>
      <c r="C288" s="217"/>
      <c r="D288" s="207" t="s">
        <v>175</v>
      </c>
      <c r="E288" s="218" t="s">
        <v>21</v>
      </c>
      <c r="F288" s="219" t="s">
        <v>750</v>
      </c>
      <c r="G288" s="217"/>
      <c r="H288" s="220">
        <v>68.4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175</v>
      </c>
      <c r="AU288" s="226" t="s">
        <v>82</v>
      </c>
      <c r="AV288" s="12" t="s">
        <v>82</v>
      </c>
      <c r="AW288" s="12" t="s">
        <v>35</v>
      </c>
      <c r="AX288" s="12" t="s">
        <v>72</v>
      </c>
      <c r="AY288" s="226" t="s">
        <v>165</v>
      </c>
    </row>
    <row r="289" spans="2:51" s="12" customFormat="1" ht="13.5">
      <c r="B289" s="216"/>
      <c r="C289" s="217"/>
      <c r="D289" s="207" t="s">
        <v>175</v>
      </c>
      <c r="E289" s="218" t="s">
        <v>21</v>
      </c>
      <c r="F289" s="219" t="s">
        <v>765</v>
      </c>
      <c r="G289" s="217"/>
      <c r="H289" s="220">
        <v>50.82</v>
      </c>
      <c r="I289" s="221"/>
      <c r="J289" s="217"/>
      <c r="K289" s="217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175</v>
      </c>
      <c r="AU289" s="226" t="s">
        <v>82</v>
      </c>
      <c r="AV289" s="12" t="s">
        <v>82</v>
      </c>
      <c r="AW289" s="12" t="s">
        <v>35</v>
      </c>
      <c r="AX289" s="12" t="s">
        <v>72</v>
      </c>
      <c r="AY289" s="226" t="s">
        <v>165</v>
      </c>
    </row>
    <row r="290" spans="2:51" s="12" customFormat="1" ht="13.5">
      <c r="B290" s="216"/>
      <c r="C290" s="217"/>
      <c r="D290" s="207" t="s">
        <v>175</v>
      </c>
      <c r="E290" s="218" t="s">
        <v>21</v>
      </c>
      <c r="F290" s="219" t="s">
        <v>766</v>
      </c>
      <c r="G290" s="217"/>
      <c r="H290" s="220">
        <v>50.82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175</v>
      </c>
      <c r="AU290" s="226" t="s">
        <v>82</v>
      </c>
      <c r="AV290" s="12" t="s">
        <v>82</v>
      </c>
      <c r="AW290" s="12" t="s">
        <v>35</v>
      </c>
      <c r="AX290" s="12" t="s">
        <v>72</v>
      </c>
      <c r="AY290" s="226" t="s">
        <v>165</v>
      </c>
    </row>
    <row r="291" spans="2:51" s="12" customFormat="1" ht="13.5">
      <c r="B291" s="216"/>
      <c r="C291" s="217"/>
      <c r="D291" s="207" t="s">
        <v>175</v>
      </c>
      <c r="E291" s="218" t="s">
        <v>21</v>
      </c>
      <c r="F291" s="219" t="s">
        <v>767</v>
      </c>
      <c r="G291" s="217"/>
      <c r="H291" s="220">
        <v>50.82</v>
      </c>
      <c r="I291" s="221"/>
      <c r="J291" s="217"/>
      <c r="K291" s="217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175</v>
      </c>
      <c r="AU291" s="226" t="s">
        <v>82</v>
      </c>
      <c r="AV291" s="12" t="s">
        <v>82</v>
      </c>
      <c r="AW291" s="12" t="s">
        <v>35</v>
      </c>
      <c r="AX291" s="12" t="s">
        <v>72</v>
      </c>
      <c r="AY291" s="226" t="s">
        <v>165</v>
      </c>
    </row>
    <row r="292" spans="2:51" s="12" customFormat="1" ht="13.5">
      <c r="B292" s="216"/>
      <c r="C292" s="217"/>
      <c r="D292" s="207" t="s">
        <v>175</v>
      </c>
      <c r="E292" s="218" t="s">
        <v>21</v>
      </c>
      <c r="F292" s="219" t="s">
        <v>751</v>
      </c>
      <c r="G292" s="217"/>
      <c r="H292" s="220">
        <v>50.82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175</v>
      </c>
      <c r="AU292" s="226" t="s">
        <v>82</v>
      </c>
      <c r="AV292" s="12" t="s">
        <v>82</v>
      </c>
      <c r="AW292" s="12" t="s">
        <v>35</v>
      </c>
      <c r="AX292" s="12" t="s">
        <v>72</v>
      </c>
      <c r="AY292" s="226" t="s">
        <v>165</v>
      </c>
    </row>
    <row r="293" spans="2:51" s="12" customFormat="1" ht="13.5">
      <c r="B293" s="216"/>
      <c r="C293" s="217"/>
      <c r="D293" s="207" t="s">
        <v>175</v>
      </c>
      <c r="E293" s="218" t="s">
        <v>21</v>
      </c>
      <c r="F293" s="219" t="s">
        <v>752</v>
      </c>
      <c r="G293" s="217"/>
      <c r="H293" s="220">
        <v>50.52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175</v>
      </c>
      <c r="AU293" s="226" t="s">
        <v>82</v>
      </c>
      <c r="AV293" s="12" t="s">
        <v>82</v>
      </c>
      <c r="AW293" s="12" t="s">
        <v>35</v>
      </c>
      <c r="AX293" s="12" t="s">
        <v>72</v>
      </c>
      <c r="AY293" s="226" t="s">
        <v>165</v>
      </c>
    </row>
    <row r="294" spans="2:51" s="12" customFormat="1" ht="13.5">
      <c r="B294" s="216"/>
      <c r="C294" s="217"/>
      <c r="D294" s="207" t="s">
        <v>175</v>
      </c>
      <c r="E294" s="218" t="s">
        <v>21</v>
      </c>
      <c r="F294" s="219" t="s">
        <v>895</v>
      </c>
      <c r="G294" s="217"/>
      <c r="H294" s="220">
        <v>71.82</v>
      </c>
      <c r="I294" s="221"/>
      <c r="J294" s="217"/>
      <c r="K294" s="217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175</v>
      </c>
      <c r="AU294" s="226" t="s">
        <v>82</v>
      </c>
      <c r="AV294" s="12" t="s">
        <v>82</v>
      </c>
      <c r="AW294" s="12" t="s">
        <v>35</v>
      </c>
      <c r="AX294" s="12" t="s">
        <v>72</v>
      </c>
      <c r="AY294" s="226" t="s">
        <v>165</v>
      </c>
    </row>
    <row r="295" spans="2:51" s="12" customFormat="1" ht="13.5">
      <c r="B295" s="216"/>
      <c r="C295" s="217"/>
      <c r="D295" s="207" t="s">
        <v>175</v>
      </c>
      <c r="E295" s="218" t="s">
        <v>21</v>
      </c>
      <c r="F295" s="219" t="s">
        <v>754</v>
      </c>
      <c r="G295" s="217"/>
      <c r="H295" s="220">
        <v>50.82</v>
      </c>
      <c r="I295" s="221"/>
      <c r="J295" s="217"/>
      <c r="K295" s="217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175</v>
      </c>
      <c r="AU295" s="226" t="s">
        <v>82</v>
      </c>
      <c r="AV295" s="12" t="s">
        <v>82</v>
      </c>
      <c r="AW295" s="12" t="s">
        <v>35</v>
      </c>
      <c r="AX295" s="12" t="s">
        <v>72</v>
      </c>
      <c r="AY295" s="226" t="s">
        <v>165</v>
      </c>
    </row>
    <row r="296" spans="2:51" s="12" customFormat="1" ht="13.5">
      <c r="B296" s="216"/>
      <c r="C296" s="217"/>
      <c r="D296" s="207" t="s">
        <v>175</v>
      </c>
      <c r="E296" s="218" t="s">
        <v>21</v>
      </c>
      <c r="F296" s="219" t="s">
        <v>755</v>
      </c>
      <c r="G296" s="217"/>
      <c r="H296" s="220">
        <v>50.82</v>
      </c>
      <c r="I296" s="221"/>
      <c r="J296" s="217"/>
      <c r="K296" s="217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175</v>
      </c>
      <c r="AU296" s="226" t="s">
        <v>82</v>
      </c>
      <c r="AV296" s="12" t="s">
        <v>82</v>
      </c>
      <c r="AW296" s="12" t="s">
        <v>35</v>
      </c>
      <c r="AX296" s="12" t="s">
        <v>72</v>
      </c>
      <c r="AY296" s="226" t="s">
        <v>165</v>
      </c>
    </row>
    <row r="297" spans="2:51" s="12" customFormat="1" ht="13.5">
      <c r="B297" s="216"/>
      <c r="C297" s="217"/>
      <c r="D297" s="207" t="s">
        <v>175</v>
      </c>
      <c r="E297" s="218" t="s">
        <v>21</v>
      </c>
      <c r="F297" s="219" t="s">
        <v>768</v>
      </c>
      <c r="G297" s="217"/>
      <c r="H297" s="220">
        <v>50.82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175</v>
      </c>
      <c r="AU297" s="226" t="s">
        <v>82</v>
      </c>
      <c r="AV297" s="12" t="s">
        <v>82</v>
      </c>
      <c r="AW297" s="12" t="s">
        <v>35</v>
      </c>
      <c r="AX297" s="12" t="s">
        <v>72</v>
      </c>
      <c r="AY297" s="226" t="s">
        <v>165</v>
      </c>
    </row>
    <row r="298" spans="2:51" s="12" customFormat="1" ht="13.5">
      <c r="B298" s="216"/>
      <c r="C298" s="217"/>
      <c r="D298" s="207" t="s">
        <v>175</v>
      </c>
      <c r="E298" s="218" t="s">
        <v>21</v>
      </c>
      <c r="F298" s="219" t="s">
        <v>756</v>
      </c>
      <c r="G298" s="217"/>
      <c r="H298" s="220">
        <v>50.52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175</v>
      </c>
      <c r="AU298" s="226" t="s">
        <v>82</v>
      </c>
      <c r="AV298" s="12" t="s">
        <v>82</v>
      </c>
      <c r="AW298" s="12" t="s">
        <v>35</v>
      </c>
      <c r="AX298" s="12" t="s">
        <v>72</v>
      </c>
      <c r="AY298" s="226" t="s">
        <v>165</v>
      </c>
    </row>
    <row r="299" spans="2:51" s="12" customFormat="1" ht="13.5">
      <c r="B299" s="216"/>
      <c r="C299" s="217"/>
      <c r="D299" s="207" t="s">
        <v>175</v>
      </c>
      <c r="E299" s="218" t="s">
        <v>21</v>
      </c>
      <c r="F299" s="219" t="s">
        <v>757</v>
      </c>
      <c r="G299" s="217"/>
      <c r="H299" s="220">
        <v>50.52</v>
      </c>
      <c r="I299" s="221"/>
      <c r="J299" s="217"/>
      <c r="K299" s="217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175</v>
      </c>
      <c r="AU299" s="226" t="s">
        <v>82</v>
      </c>
      <c r="AV299" s="12" t="s">
        <v>82</v>
      </c>
      <c r="AW299" s="12" t="s">
        <v>35</v>
      </c>
      <c r="AX299" s="12" t="s">
        <v>72</v>
      </c>
      <c r="AY299" s="226" t="s">
        <v>165</v>
      </c>
    </row>
    <row r="300" spans="2:51" s="12" customFormat="1" ht="13.5">
      <c r="B300" s="216"/>
      <c r="C300" s="217"/>
      <c r="D300" s="207" t="s">
        <v>175</v>
      </c>
      <c r="E300" s="218" t="s">
        <v>21</v>
      </c>
      <c r="F300" s="219" t="s">
        <v>769</v>
      </c>
      <c r="G300" s="217"/>
      <c r="H300" s="220">
        <v>50.82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175</v>
      </c>
      <c r="AU300" s="226" t="s">
        <v>82</v>
      </c>
      <c r="AV300" s="12" t="s">
        <v>82</v>
      </c>
      <c r="AW300" s="12" t="s">
        <v>35</v>
      </c>
      <c r="AX300" s="12" t="s">
        <v>72</v>
      </c>
      <c r="AY300" s="226" t="s">
        <v>165</v>
      </c>
    </row>
    <row r="301" spans="2:51" s="12" customFormat="1" ht="13.5">
      <c r="B301" s="216"/>
      <c r="C301" s="217"/>
      <c r="D301" s="207" t="s">
        <v>175</v>
      </c>
      <c r="E301" s="218" t="s">
        <v>21</v>
      </c>
      <c r="F301" s="219" t="s">
        <v>758</v>
      </c>
      <c r="G301" s="217"/>
      <c r="H301" s="220">
        <v>50.82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175</v>
      </c>
      <c r="AU301" s="226" t="s">
        <v>82</v>
      </c>
      <c r="AV301" s="12" t="s">
        <v>82</v>
      </c>
      <c r="AW301" s="12" t="s">
        <v>35</v>
      </c>
      <c r="AX301" s="12" t="s">
        <v>72</v>
      </c>
      <c r="AY301" s="226" t="s">
        <v>165</v>
      </c>
    </row>
    <row r="302" spans="2:51" s="12" customFormat="1" ht="13.5">
      <c r="B302" s="216"/>
      <c r="C302" s="217"/>
      <c r="D302" s="207" t="s">
        <v>175</v>
      </c>
      <c r="E302" s="218" t="s">
        <v>21</v>
      </c>
      <c r="F302" s="219" t="s">
        <v>759</v>
      </c>
      <c r="G302" s="217"/>
      <c r="H302" s="220">
        <v>68.4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175</v>
      </c>
      <c r="AU302" s="226" t="s">
        <v>82</v>
      </c>
      <c r="AV302" s="12" t="s">
        <v>82</v>
      </c>
      <c r="AW302" s="12" t="s">
        <v>35</v>
      </c>
      <c r="AX302" s="12" t="s">
        <v>72</v>
      </c>
      <c r="AY302" s="226" t="s">
        <v>165</v>
      </c>
    </row>
    <row r="303" spans="2:51" s="12" customFormat="1" ht="13.5">
      <c r="B303" s="216"/>
      <c r="C303" s="217"/>
      <c r="D303" s="207" t="s">
        <v>175</v>
      </c>
      <c r="E303" s="218" t="s">
        <v>21</v>
      </c>
      <c r="F303" s="219" t="s">
        <v>760</v>
      </c>
      <c r="G303" s="217"/>
      <c r="H303" s="220">
        <v>51.45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175</v>
      </c>
      <c r="AU303" s="226" t="s">
        <v>82</v>
      </c>
      <c r="AV303" s="12" t="s">
        <v>82</v>
      </c>
      <c r="AW303" s="12" t="s">
        <v>35</v>
      </c>
      <c r="AX303" s="12" t="s">
        <v>72</v>
      </c>
      <c r="AY303" s="226" t="s">
        <v>165</v>
      </c>
    </row>
    <row r="304" spans="2:51" s="14" customFormat="1" ht="13.5">
      <c r="B304" s="238"/>
      <c r="C304" s="239"/>
      <c r="D304" s="207" t="s">
        <v>175</v>
      </c>
      <c r="E304" s="240" t="s">
        <v>717</v>
      </c>
      <c r="F304" s="241" t="s">
        <v>218</v>
      </c>
      <c r="G304" s="239"/>
      <c r="H304" s="242">
        <v>1132.95</v>
      </c>
      <c r="I304" s="243"/>
      <c r="J304" s="239"/>
      <c r="K304" s="239"/>
      <c r="L304" s="244"/>
      <c r="M304" s="245"/>
      <c r="N304" s="246"/>
      <c r="O304" s="246"/>
      <c r="P304" s="246"/>
      <c r="Q304" s="246"/>
      <c r="R304" s="246"/>
      <c r="S304" s="246"/>
      <c r="T304" s="247"/>
      <c r="AT304" s="248" t="s">
        <v>175</v>
      </c>
      <c r="AU304" s="248" t="s">
        <v>82</v>
      </c>
      <c r="AV304" s="14" t="s">
        <v>190</v>
      </c>
      <c r="AW304" s="14" t="s">
        <v>35</v>
      </c>
      <c r="AX304" s="14" t="s">
        <v>72</v>
      </c>
      <c r="AY304" s="248" t="s">
        <v>165</v>
      </c>
    </row>
    <row r="305" spans="2:51" s="13" customFormat="1" ht="13.5">
      <c r="B305" s="227"/>
      <c r="C305" s="228"/>
      <c r="D305" s="207" t="s">
        <v>175</v>
      </c>
      <c r="E305" s="229" t="s">
        <v>21</v>
      </c>
      <c r="F305" s="230" t="s">
        <v>184</v>
      </c>
      <c r="G305" s="228"/>
      <c r="H305" s="231">
        <v>1491.65</v>
      </c>
      <c r="I305" s="232"/>
      <c r="J305" s="228"/>
      <c r="K305" s="228"/>
      <c r="L305" s="233"/>
      <c r="M305" s="265"/>
      <c r="N305" s="266"/>
      <c r="O305" s="266"/>
      <c r="P305" s="266"/>
      <c r="Q305" s="266"/>
      <c r="R305" s="266"/>
      <c r="S305" s="266"/>
      <c r="T305" s="267"/>
      <c r="AT305" s="237" t="s">
        <v>175</v>
      </c>
      <c r="AU305" s="237" t="s">
        <v>82</v>
      </c>
      <c r="AV305" s="13" t="s">
        <v>173</v>
      </c>
      <c r="AW305" s="13" t="s">
        <v>35</v>
      </c>
      <c r="AX305" s="13" t="s">
        <v>80</v>
      </c>
      <c r="AY305" s="237" t="s">
        <v>165</v>
      </c>
    </row>
    <row r="306" spans="2:12" s="1" customFormat="1" ht="6.95" customHeight="1">
      <c r="B306" s="56"/>
      <c r="C306" s="57"/>
      <c r="D306" s="57"/>
      <c r="E306" s="57"/>
      <c r="F306" s="57"/>
      <c r="G306" s="57"/>
      <c r="H306" s="57"/>
      <c r="I306" s="140"/>
      <c r="J306" s="57"/>
      <c r="K306" s="57"/>
      <c r="L306" s="61"/>
    </row>
  </sheetData>
  <sheetProtection algorithmName="SHA-512" hashValue="VxbG0AUtq8i+Vbg+/fHhQ0kJMydqg7XYfRpUo0sYmC0VeJnYzIPtbq2NUcTD2Mto2of3GzgegFfx4r8Uv7Op7A==" saltValue="9NXHrTuvWyWQZH99A0STBoS5yxaegyaWVpGw77H+lqYTV0bPAawWtrr5rS36A0/bbULr/CncznLLOc15sF7c7w==" spinCount="100000" sheet="1" objects="1" scenarios="1" formatColumns="0" formatRows="0" autoFilter="0"/>
  <autoFilter ref="C87:K305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394" t="s">
        <v>93</v>
      </c>
      <c r="H1" s="394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82</v>
      </c>
    </row>
    <row r="4" spans="2:46" ht="36.95" customHeight="1">
      <c r="B4" s="28"/>
      <c r="C4" s="29"/>
      <c r="D4" s="30" t="s">
        <v>101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16.5" customHeight="1">
      <c r="B7" s="28"/>
      <c r="C7" s="29"/>
      <c r="D7" s="29"/>
      <c r="E7" s="395" t="str">
        <f>'Rekapitulace stavby'!K6</f>
        <v>Stavební úpravy v budově Krajské správy ČSÚ HK</v>
      </c>
      <c r="F7" s="396"/>
      <c r="G7" s="396"/>
      <c r="H7" s="396"/>
      <c r="I7" s="118"/>
      <c r="J7" s="29"/>
      <c r="K7" s="31"/>
    </row>
    <row r="8" spans="2:11" s="1" customFormat="1" ht="15">
      <c r="B8" s="41"/>
      <c r="C8" s="42"/>
      <c r="D8" s="37" t="s">
        <v>110</v>
      </c>
      <c r="E8" s="42"/>
      <c r="F8" s="42"/>
      <c r="G8" s="42"/>
      <c r="H8" s="42"/>
      <c r="I8" s="119"/>
      <c r="J8" s="42"/>
      <c r="K8" s="45"/>
    </row>
    <row r="9" spans="2:11" s="1" customFormat="1" ht="36.95" customHeight="1">
      <c r="B9" s="41"/>
      <c r="C9" s="42"/>
      <c r="D9" s="42"/>
      <c r="E9" s="397" t="s">
        <v>896</v>
      </c>
      <c r="F9" s="398"/>
      <c r="G9" s="398"/>
      <c r="H9" s="398"/>
      <c r="I9" s="119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0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20" t="s">
        <v>25</v>
      </c>
      <c r="J12" s="121" t="str">
        <f>'Rekapitulace stavby'!AN8</f>
        <v>1. 11. 2017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20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20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20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20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20" t="s">
        <v>30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9"/>
      <c r="J23" s="42"/>
      <c r="K23" s="45"/>
    </row>
    <row r="24" spans="2:11" s="6" customFormat="1" ht="16.5" customHeight="1">
      <c r="B24" s="122"/>
      <c r="C24" s="123"/>
      <c r="D24" s="123"/>
      <c r="E24" s="386" t="s">
        <v>21</v>
      </c>
      <c r="F24" s="386"/>
      <c r="G24" s="386"/>
      <c r="H24" s="386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38</v>
      </c>
      <c r="E27" s="42"/>
      <c r="F27" s="42"/>
      <c r="G27" s="42"/>
      <c r="H27" s="42"/>
      <c r="I27" s="119"/>
      <c r="J27" s="129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30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31">
        <f>ROUND(SUM(BE86:BE139),2)</f>
        <v>0</v>
      </c>
      <c r="G30" s="42"/>
      <c r="H30" s="42"/>
      <c r="I30" s="132">
        <v>0.21</v>
      </c>
      <c r="J30" s="131">
        <f>ROUND(ROUND((SUM(BE86:BE139)),2)*I30,2)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31">
        <f>ROUND(SUM(BF86:BF139),2)</f>
        <v>0</v>
      </c>
      <c r="G31" s="42"/>
      <c r="H31" s="42"/>
      <c r="I31" s="132">
        <v>0.15</v>
      </c>
      <c r="J31" s="131">
        <f>ROUND(ROUND((SUM(BF86:BF139)),2)*I31,2)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45</v>
      </c>
      <c r="F32" s="131">
        <f>ROUND(SUM(BG86:BG139),2)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46</v>
      </c>
      <c r="F33" s="131">
        <f>ROUND(SUM(BH86:BH139),2)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47</v>
      </c>
      <c r="F34" s="131">
        <f>ROUND(SUM(BI86:BI139),2)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48</v>
      </c>
      <c r="E36" s="79"/>
      <c r="F36" s="79"/>
      <c r="G36" s="135" t="s">
        <v>49</v>
      </c>
      <c r="H36" s="136" t="s">
        <v>50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1"/>
      <c r="C42" s="30" t="s">
        <v>130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16.5" customHeight="1">
      <c r="B45" s="41"/>
      <c r="C45" s="42"/>
      <c r="D45" s="42"/>
      <c r="E45" s="395" t="str">
        <f>E7</f>
        <v>Stavební úpravy v budově Krajské správy ČSÚ HK</v>
      </c>
      <c r="F45" s="396"/>
      <c r="G45" s="396"/>
      <c r="H45" s="396"/>
      <c r="I45" s="119"/>
      <c r="J45" s="42"/>
      <c r="K45" s="45"/>
    </row>
    <row r="46" spans="2:11" s="1" customFormat="1" ht="14.45" customHeight="1">
      <c r="B46" s="41"/>
      <c r="C46" s="37" t="s">
        <v>110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17.25" customHeight="1">
      <c r="B47" s="41"/>
      <c r="C47" s="42"/>
      <c r="D47" s="42"/>
      <c r="E47" s="397" t="str">
        <f>E9</f>
        <v>03 - Výplně otvorů</v>
      </c>
      <c r="F47" s="398"/>
      <c r="G47" s="398"/>
      <c r="H47" s="398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Hradec Králové</v>
      </c>
      <c r="G49" s="42"/>
      <c r="H49" s="42"/>
      <c r="I49" s="120" t="s">
        <v>25</v>
      </c>
      <c r="J49" s="121" t="str">
        <f>IF(J12="","",J12)</f>
        <v>1. 11. 2017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>Český statistický úřad</v>
      </c>
      <c r="G51" s="42"/>
      <c r="H51" s="42"/>
      <c r="I51" s="120" t="s">
        <v>33</v>
      </c>
      <c r="J51" s="386" t="str">
        <f>E21</f>
        <v xml:space="preserve"> 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9"/>
      <c r="J52" s="390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5" t="s">
        <v>131</v>
      </c>
      <c r="D54" s="133"/>
      <c r="E54" s="133"/>
      <c r="F54" s="133"/>
      <c r="G54" s="133"/>
      <c r="H54" s="133"/>
      <c r="I54" s="146"/>
      <c r="J54" s="147" t="s">
        <v>132</v>
      </c>
      <c r="K54" s="148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133</v>
      </c>
      <c r="D56" s="42"/>
      <c r="E56" s="42"/>
      <c r="F56" s="42"/>
      <c r="G56" s="42"/>
      <c r="H56" s="42"/>
      <c r="I56" s="119"/>
      <c r="J56" s="129">
        <f>J86</f>
        <v>0</v>
      </c>
      <c r="K56" s="45"/>
      <c r="AU56" s="24" t="s">
        <v>134</v>
      </c>
    </row>
    <row r="57" spans="2:11" s="7" customFormat="1" ht="24.95" customHeight="1">
      <c r="B57" s="150"/>
      <c r="C57" s="151"/>
      <c r="D57" s="152" t="s">
        <v>135</v>
      </c>
      <c r="E57" s="153"/>
      <c r="F57" s="153"/>
      <c r="G57" s="153"/>
      <c r="H57" s="153"/>
      <c r="I57" s="154"/>
      <c r="J57" s="155">
        <f>J87</f>
        <v>0</v>
      </c>
      <c r="K57" s="156"/>
    </row>
    <row r="58" spans="2:11" s="8" customFormat="1" ht="19.9" customHeight="1">
      <c r="B58" s="157"/>
      <c r="C58" s="158"/>
      <c r="D58" s="159" t="s">
        <v>136</v>
      </c>
      <c r="E58" s="160"/>
      <c r="F58" s="160"/>
      <c r="G58" s="160"/>
      <c r="H58" s="160"/>
      <c r="I58" s="161"/>
      <c r="J58" s="162">
        <f>J88</f>
        <v>0</v>
      </c>
      <c r="K58" s="163"/>
    </row>
    <row r="59" spans="2:11" s="8" customFormat="1" ht="19.9" customHeight="1">
      <c r="B59" s="157"/>
      <c r="C59" s="158"/>
      <c r="D59" s="159" t="s">
        <v>137</v>
      </c>
      <c r="E59" s="160"/>
      <c r="F59" s="160"/>
      <c r="G59" s="160"/>
      <c r="H59" s="160"/>
      <c r="I59" s="161"/>
      <c r="J59" s="162">
        <f>J91</f>
        <v>0</v>
      </c>
      <c r="K59" s="163"/>
    </row>
    <row r="60" spans="2:11" s="8" customFormat="1" ht="19.9" customHeight="1">
      <c r="B60" s="157"/>
      <c r="C60" s="158"/>
      <c r="D60" s="159" t="s">
        <v>138</v>
      </c>
      <c r="E60" s="160"/>
      <c r="F60" s="160"/>
      <c r="G60" s="160"/>
      <c r="H60" s="160"/>
      <c r="I60" s="161"/>
      <c r="J60" s="162">
        <f>J95</f>
        <v>0</v>
      </c>
      <c r="K60" s="163"/>
    </row>
    <row r="61" spans="2:11" s="8" customFormat="1" ht="19.9" customHeight="1">
      <c r="B61" s="157"/>
      <c r="C61" s="158"/>
      <c r="D61" s="159" t="s">
        <v>139</v>
      </c>
      <c r="E61" s="160"/>
      <c r="F61" s="160"/>
      <c r="G61" s="160"/>
      <c r="H61" s="160"/>
      <c r="I61" s="161"/>
      <c r="J61" s="162">
        <f>J100</f>
        <v>0</v>
      </c>
      <c r="K61" s="163"/>
    </row>
    <row r="62" spans="2:11" s="7" customFormat="1" ht="24.95" customHeight="1">
      <c r="B62" s="150"/>
      <c r="C62" s="151"/>
      <c r="D62" s="152" t="s">
        <v>140</v>
      </c>
      <c r="E62" s="153"/>
      <c r="F62" s="153"/>
      <c r="G62" s="153"/>
      <c r="H62" s="153"/>
      <c r="I62" s="154"/>
      <c r="J62" s="155">
        <f>J102</f>
        <v>0</v>
      </c>
      <c r="K62" s="156"/>
    </row>
    <row r="63" spans="2:11" s="8" customFormat="1" ht="19.9" customHeight="1">
      <c r="B63" s="157"/>
      <c r="C63" s="158"/>
      <c r="D63" s="159" t="s">
        <v>141</v>
      </c>
      <c r="E63" s="160"/>
      <c r="F63" s="160"/>
      <c r="G63" s="160"/>
      <c r="H63" s="160"/>
      <c r="I63" s="161"/>
      <c r="J63" s="162">
        <f>J103</f>
        <v>0</v>
      </c>
      <c r="K63" s="163"/>
    </row>
    <row r="64" spans="2:11" s="8" customFormat="1" ht="19.9" customHeight="1">
      <c r="B64" s="157"/>
      <c r="C64" s="158"/>
      <c r="D64" s="159" t="s">
        <v>142</v>
      </c>
      <c r="E64" s="160"/>
      <c r="F64" s="160"/>
      <c r="G64" s="160"/>
      <c r="H64" s="160"/>
      <c r="I64" s="161"/>
      <c r="J64" s="162">
        <f>J109</f>
        <v>0</v>
      </c>
      <c r="K64" s="163"/>
    </row>
    <row r="65" spans="2:11" s="8" customFormat="1" ht="19.9" customHeight="1">
      <c r="B65" s="157"/>
      <c r="C65" s="158"/>
      <c r="D65" s="159" t="s">
        <v>143</v>
      </c>
      <c r="E65" s="160"/>
      <c r="F65" s="160"/>
      <c r="G65" s="160"/>
      <c r="H65" s="160"/>
      <c r="I65" s="161"/>
      <c r="J65" s="162">
        <f>J134</f>
        <v>0</v>
      </c>
      <c r="K65" s="163"/>
    </row>
    <row r="66" spans="2:11" s="8" customFormat="1" ht="19.9" customHeight="1">
      <c r="B66" s="157"/>
      <c r="C66" s="158"/>
      <c r="D66" s="159" t="s">
        <v>897</v>
      </c>
      <c r="E66" s="160"/>
      <c r="F66" s="160"/>
      <c r="G66" s="160"/>
      <c r="H66" s="160"/>
      <c r="I66" s="161"/>
      <c r="J66" s="162">
        <f>J138</f>
        <v>0</v>
      </c>
      <c r="K66" s="163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19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40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3"/>
      <c r="J72" s="60"/>
      <c r="K72" s="60"/>
      <c r="L72" s="61"/>
    </row>
    <row r="73" spans="2:12" s="1" customFormat="1" ht="36.95" customHeight="1">
      <c r="B73" s="41"/>
      <c r="C73" s="62" t="s">
        <v>149</v>
      </c>
      <c r="D73" s="63"/>
      <c r="E73" s="63"/>
      <c r="F73" s="63"/>
      <c r="G73" s="63"/>
      <c r="H73" s="63"/>
      <c r="I73" s="164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4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64"/>
      <c r="J75" s="63"/>
      <c r="K75" s="63"/>
      <c r="L75" s="61"/>
    </row>
    <row r="76" spans="2:12" s="1" customFormat="1" ht="16.5" customHeight="1">
      <c r="B76" s="41"/>
      <c r="C76" s="63"/>
      <c r="D76" s="63"/>
      <c r="E76" s="391" t="str">
        <f>E7</f>
        <v>Stavební úpravy v budově Krajské správy ČSÚ HK</v>
      </c>
      <c r="F76" s="392"/>
      <c r="G76" s="392"/>
      <c r="H76" s="392"/>
      <c r="I76" s="164"/>
      <c r="J76" s="63"/>
      <c r="K76" s="63"/>
      <c r="L76" s="61"/>
    </row>
    <row r="77" spans="2:12" s="1" customFormat="1" ht="14.45" customHeight="1">
      <c r="B77" s="41"/>
      <c r="C77" s="65" t="s">
        <v>110</v>
      </c>
      <c r="D77" s="63"/>
      <c r="E77" s="63"/>
      <c r="F77" s="63"/>
      <c r="G77" s="63"/>
      <c r="H77" s="63"/>
      <c r="I77" s="164"/>
      <c r="J77" s="63"/>
      <c r="K77" s="63"/>
      <c r="L77" s="61"/>
    </row>
    <row r="78" spans="2:12" s="1" customFormat="1" ht="17.25" customHeight="1">
      <c r="B78" s="41"/>
      <c r="C78" s="63"/>
      <c r="D78" s="63"/>
      <c r="E78" s="357" t="str">
        <f>E9</f>
        <v>03 - Výplně otvorů</v>
      </c>
      <c r="F78" s="393"/>
      <c r="G78" s="393"/>
      <c r="H78" s="393"/>
      <c r="I78" s="164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4"/>
      <c r="J79" s="63"/>
      <c r="K79" s="63"/>
      <c r="L79" s="61"/>
    </row>
    <row r="80" spans="2:12" s="1" customFormat="1" ht="18" customHeight="1">
      <c r="B80" s="41"/>
      <c r="C80" s="65" t="s">
        <v>23</v>
      </c>
      <c r="D80" s="63"/>
      <c r="E80" s="63"/>
      <c r="F80" s="165" t="str">
        <f>F12</f>
        <v>Hradec Králové</v>
      </c>
      <c r="G80" s="63"/>
      <c r="H80" s="63"/>
      <c r="I80" s="166" t="s">
        <v>25</v>
      </c>
      <c r="J80" s="73" t="str">
        <f>IF(J12="","",J12)</f>
        <v>1. 11. 2017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4"/>
      <c r="J81" s="63"/>
      <c r="K81" s="63"/>
      <c r="L81" s="61"/>
    </row>
    <row r="82" spans="2:12" s="1" customFormat="1" ht="15">
      <c r="B82" s="41"/>
      <c r="C82" s="65" t="s">
        <v>27</v>
      </c>
      <c r="D82" s="63"/>
      <c r="E82" s="63"/>
      <c r="F82" s="165" t="str">
        <f>E15</f>
        <v>Český statistický úřad</v>
      </c>
      <c r="G82" s="63"/>
      <c r="H82" s="63"/>
      <c r="I82" s="166" t="s">
        <v>33</v>
      </c>
      <c r="J82" s="165" t="str">
        <f>E21</f>
        <v xml:space="preserve"> </v>
      </c>
      <c r="K82" s="63"/>
      <c r="L82" s="61"/>
    </row>
    <row r="83" spans="2:12" s="1" customFormat="1" ht="14.45" customHeight="1">
      <c r="B83" s="41"/>
      <c r="C83" s="65" t="s">
        <v>31</v>
      </c>
      <c r="D83" s="63"/>
      <c r="E83" s="63"/>
      <c r="F83" s="165" t="str">
        <f>IF(E18="","",E18)</f>
        <v/>
      </c>
      <c r="G83" s="63"/>
      <c r="H83" s="63"/>
      <c r="I83" s="164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64"/>
      <c r="J84" s="63"/>
      <c r="K84" s="63"/>
      <c r="L84" s="61"/>
    </row>
    <row r="85" spans="2:20" s="9" customFormat="1" ht="29.25" customHeight="1">
      <c r="B85" s="167"/>
      <c r="C85" s="168" t="s">
        <v>150</v>
      </c>
      <c r="D85" s="169" t="s">
        <v>57</v>
      </c>
      <c r="E85" s="169" t="s">
        <v>53</v>
      </c>
      <c r="F85" s="169" t="s">
        <v>151</v>
      </c>
      <c r="G85" s="169" t="s">
        <v>152</v>
      </c>
      <c r="H85" s="169" t="s">
        <v>153</v>
      </c>
      <c r="I85" s="170" t="s">
        <v>154</v>
      </c>
      <c r="J85" s="169" t="s">
        <v>132</v>
      </c>
      <c r="K85" s="171" t="s">
        <v>155</v>
      </c>
      <c r="L85" s="172"/>
      <c r="M85" s="81" t="s">
        <v>156</v>
      </c>
      <c r="N85" s="82" t="s">
        <v>42</v>
      </c>
      <c r="O85" s="82" t="s">
        <v>157</v>
      </c>
      <c r="P85" s="82" t="s">
        <v>158</v>
      </c>
      <c r="Q85" s="82" t="s">
        <v>159</v>
      </c>
      <c r="R85" s="82" t="s">
        <v>160</v>
      </c>
      <c r="S85" s="82" t="s">
        <v>161</v>
      </c>
      <c r="T85" s="83" t="s">
        <v>162</v>
      </c>
    </row>
    <row r="86" spans="2:63" s="1" customFormat="1" ht="29.25" customHeight="1">
      <c r="B86" s="41"/>
      <c r="C86" s="87" t="s">
        <v>133</v>
      </c>
      <c r="D86" s="63"/>
      <c r="E86" s="63"/>
      <c r="F86" s="63"/>
      <c r="G86" s="63"/>
      <c r="H86" s="63"/>
      <c r="I86" s="164"/>
      <c r="J86" s="173">
        <f>BK86</f>
        <v>0</v>
      </c>
      <c r="K86" s="63"/>
      <c r="L86" s="61"/>
      <c r="M86" s="84"/>
      <c r="N86" s="85"/>
      <c r="O86" s="85"/>
      <c r="P86" s="174">
        <f>P87+P102</f>
        <v>0</v>
      </c>
      <c r="Q86" s="85"/>
      <c r="R86" s="174">
        <f>R87+R102</f>
        <v>1.8337659999999996</v>
      </c>
      <c r="S86" s="85"/>
      <c r="T86" s="175">
        <f>T87+T102</f>
        <v>3.073646</v>
      </c>
      <c r="AT86" s="24" t="s">
        <v>71</v>
      </c>
      <c r="AU86" s="24" t="s">
        <v>134</v>
      </c>
      <c r="BK86" s="176">
        <f>BK87+BK102</f>
        <v>0</v>
      </c>
    </row>
    <row r="87" spans="2:63" s="10" customFormat="1" ht="37.35" customHeight="1">
      <c r="B87" s="177"/>
      <c r="C87" s="178"/>
      <c r="D87" s="179" t="s">
        <v>71</v>
      </c>
      <c r="E87" s="180" t="s">
        <v>163</v>
      </c>
      <c r="F87" s="180" t="s">
        <v>164</v>
      </c>
      <c r="G87" s="178"/>
      <c r="H87" s="178"/>
      <c r="I87" s="181"/>
      <c r="J87" s="182">
        <f>BK87</f>
        <v>0</v>
      </c>
      <c r="K87" s="178"/>
      <c r="L87" s="183"/>
      <c r="M87" s="184"/>
      <c r="N87" s="185"/>
      <c r="O87" s="185"/>
      <c r="P87" s="186">
        <f>P88+P91+P95+P100</f>
        <v>0</v>
      </c>
      <c r="Q87" s="185"/>
      <c r="R87" s="186">
        <f>R88+R91+R95+R100</f>
        <v>0.11828</v>
      </c>
      <c r="S87" s="185"/>
      <c r="T87" s="187">
        <f>T88+T91+T95+T100</f>
        <v>0.26949599999999996</v>
      </c>
      <c r="AR87" s="188" t="s">
        <v>80</v>
      </c>
      <c r="AT87" s="189" t="s">
        <v>71</v>
      </c>
      <c r="AU87" s="189" t="s">
        <v>72</v>
      </c>
      <c r="AY87" s="188" t="s">
        <v>165</v>
      </c>
      <c r="BK87" s="190">
        <f>BK88+BK91+BK95+BK100</f>
        <v>0</v>
      </c>
    </row>
    <row r="88" spans="2:63" s="10" customFormat="1" ht="19.9" customHeight="1">
      <c r="B88" s="177"/>
      <c r="C88" s="178"/>
      <c r="D88" s="179" t="s">
        <v>71</v>
      </c>
      <c r="E88" s="191" t="s">
        <v>166</v>
      </c>
      <c r="F88" s="191" t="s">
        <v>167</v>
      </c>
      <c r="G88" s="178"/>
      <c r="H88" s="178"/>
      <c r="I88" s="181"/>
      <c r="J88" s="192">
        <f>BK88</f>
        <v>0</v>
      </c>
      <c r="K88" s="178"/>
      <c r="L88" s="183"/>
      <c r="M88" s="184"/>
      <c r="N88" s="185"/>
      <c r="O88" s="185"/>
      <c r="P88" s="186">
        <f>SUM(P89:P90)</f>
        <v>0</v>
      </c>
      <c r="Q88" s="185"/>
      <c r="R88" s="186">
        <f>SUM(R89:R90)</f>
        <v>0.11828</v>
      </c>
      <c r="S88" s="185"/>
      <c r="T88" s="187">
        <f>SUM(T89:T90)</f>
        <v>0</v>
      </c>
      <c r="AR88" s="188" t="s">
        <v>80</v>
      </c>
      <c r="AT88" s="189" t="s">
        <v>71</v>
      </c>
      <c r="AU88" s="189" t="s">
        <v>80</v>
      </c>
      <c r="AY88" s="188" t="s">
        <v>165</v>
      </c>
      <c r="BK88" s="190">
        <f>SUM(BK89:BK90)</f>
        <v>0</v>
      </c>
    </row>
    <row r="89" spans="2:65" s="1" customFormat="1" ht="16.5" customHeight="1">
      <c r="B89" s="41"/>
      <c r="C89" s="193" t="s">
        <v>80</v>
      </c>
      <c r="D89" s="193" t="s">
        <v>168</v>
      </c>
      <c r="E89" s="194" t="s">
        <v>898</v>
      </c>
      <c r="F89" s="195" t="s">
        <v>899</v>
      </c>
      <c r="G89" s="196" t="s">
        <v>369</v>
      </c>
      <c r="H89" s="197">
        <v>2</v>
      </c>
      <c r="I89" s="198"/>
      <c r="J89" s="199">
        <f>ROUND(I89*H89,2)</f>
        <v>0</v>
      </c>
      <c r="K89" s="195" t="s">
        <v>172</v>
      </c>
      <c r="L89" s="61"/>
      <c r="M89" s="200" t="s">
        <v>21</v>
      </c>
      <c r="N89" s="201" t="s">
        <v>43</v>
      </c>
      <c r="O89" s="42"/>
      <c r="P89" s="202">
        <f>O89*H89</f>
        <v>0</v>
      </c>
      <c r="Q89" s="202">
        <v>0.04684</v>
      </c>
      <c r="R89" s="202">
        <f>Q89*H89</f>
        <v>0.09368</v>
      </c>
      <c r="S89" s="202">
        <v>0</v>
      </c>
      <c r="T89" s="203">
        <f>S89*H89</f>
        <v>0</v>
      </c>
      <c r="AR89" s="24" t="s">
        <v>173</v>
      </c>
      <c r="AT89" s="24" t="s">
        <v>168</v>
      </c>
      <c r="AU89" s="24" t="s">
        <v>82</v>
      </c>
      <c r="AY89" s="24" t="s">
        <v>165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80</v>
      </c>
      <c r="BK89" s="204">
        <f>ROUND(I89*H89,2)</f>
        <v>0</v>
      </c>
      <c r="BL89" s="24" t="s">
        <v>173</v>
      </c>
      <c r="BM89" s="24" t="s">
        <v>900</v>
      </c>
    </row>
    <row r="90" spans="2:65" s="1" customFormat="1" ht="16.5" customHeight="1">
      <c r="B90" s="41"/>
      <c r="C90" s="250" t="s">
        <v>82</v>
      </c>
      <c r="D90" s="250" t="s">
        <v>430</v>
      </c>
      <c r="E90" s="251" t="s">
        <v>901</v>
      </c>
      <c r="F90" s="252" t="s">
        <v>902</v>
      </c>
      <c r="G90" s="253" t="s">
        <v>369</v>
      </c>
      <c r="H90" s="254">
        <v>2</v>
      </c>
      <c r="I90" s="255"/>
      <c r="J90" s="256">
        <f>ROUND(I90*H90,2)</f>
        <v>0</v>
      </c>
      <c r="K90" s="252" t="s">
        <v>172</v>
      </c>
      <c r="L90" s="257"/>
      <c r="M90" s="258" t="s">
        <v>21</v>
      </c>
      <c r="N90" s="259" t="s">
        <v>43</v>
      </c>
      <c r="O90" s="42"/>
      <c r="P90" s="202">
        <f>O90*H90</f>
        <v>0</v>
      </c>
      <c r="Q90" s="202">
        <v>0.0123</v>
      </c>
      <c r="R90" s="202">
        <f>Q90*H90</f>
        <v>0.0246</v>
      </c>
      <c r="S90" s="202">
        <v>0</v>
      </c>
      <c r="T90" s="203">
        <f>S90*H90</f>
        <v>0</v>
      </c>
      <c r="AR90" s="24" t="s">
        <v>225</v>
      </c>
      <c r="AT90" s="24" t="s">
        <v>430</v>
      </c>
      <c r="AU90" s="24" t="s">
        <v>82</v>
      </c>
      <c r="AY90" s="24" t="s">
        <v>165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4" t="s">
        <v>80</v>
      </c>
      <c r="BK90" s="204">
        <f>ROUND(I90*H90,2)</f>
        <v>0</v>
      </c>
      <c r="BL90" s="24" t="s">
        <v>173</v>
      </c>
      <c r="BM90" s="24" t="s">
        <v>903</v>
      </c>
    </row>
    <row r="91" spans="2:63" s="10" customFormat="1" ht="29.85" customHeight="1">
      <c r="B91" s="177"/>
      <c r="C91" s="178"/>
      <c r="D91" s="179" t="s">
        <v>71</v>
      </c>
      <c r="E91" s="191" t="s">
        <v>235</v>
      </c>
      <c r="F91" s="191" t="s">
        <v>257</v>
      </c>
      <c r="G91" s="178"/>
      <c r="H91" s="178"/>
      <c r="I91" s="181"/>
      <c r="J91" s="192">
        <f>BK91</f>
        <v>0</v>
      </c>
      <c r="K91" s="178"/>
      <c r="L91" s="183"/>
      <c r="M91" s="184"/>
      <c r="N91" s="185"/>
      <c r="O91" s="185"/>
      <c r="P91" s="186">
        <f>SUM(P92:P94)</f>
        <v>0</v>
      </c>
      <c r="Q91" s="185"/>
      <c r="R91" s="186">
        <f>SUM(R92:R94)</f>
        <v>0</v>
      </c>
      <c r="S91" s="185"/>
      <c r="T91" s="187">
        <f>SUM(T92:T94)</f>
        <v>0.26949599999999996</v>
      </c>
      <c r="AR91" s="188" t="s">
        <v>80</v>
      </c>
      <c r="AT91" s="189" t="s">
        <v>71</v>
      </c>
      <c r="AU91" s="189" t="s">
        <v>80</v>
      </c>
      <c r="AY91" s="188" t="s">
        <v>165</v>
      </c>
      <c r="BK91" s="190">
        <f>SUM(BK92:BK94)</f>
        <v>0</v>
      </c>
    </row>
    <row r="92" spans="2:65" s="1" customFormat="1" ht="16.5" customHeight="1">
      <c r="B92" s="41"/>
      <c r="C92" s="193" t="s">
        <v>190</v>
      </c>
      <c r="D92" s="193" t="s">
        <v>168</v>
      </c>
      <c r="E92" s="194" t="s">
        <v>775</v>
      </c>
      <c r="F92" s="195" t="s">
        <v>776</v>
      </c>
      <c r="G92" s="196" t="s">
        <v>171</v>
      </c>
      <c r="H92" s="197">
        <v>3.546</v>
      </c>
      <c r="I92" s="198"/>
      <c r="J92" s="199">
        <f>ROUND(I92*H92,2)</f>
        <v>0</v>
      </c>
      <c r="K92" s="195" t="s">
        <v>172</v>
      </c>
      <c r="L92" s="61"/>
      <c r="M92" s="200" t="s">
        <v>21</v>
      </c>
      <c r="N92" s="201" t="s">
        <v>43</v>
      </c>
      <c r="O92" s="42"/>
      <c r="P92" s="202">
        <f>O92*H92</f>
        <v>0</v>
      </c>
      <c r="Q92" s="202">
        <v>0</v>
      </c>
      <c r="R92" s="202">
        <f>Q92*H92</f>
        <v>0</v>
      </c>
      <c r="S92" s="202">
        <v>0.076</v>
      </c>
      <c r="T92" s="203">
        <f>S92*H92</f>
        <v>0.26949599999999996</v>
      </c>
      <c r="AR92" s="24" t="s">
        <v>173</v>
      </c>
      <c r="AT92" s="24" t="s">
        <v>168</v>
      </c>
      <c r="AU92" s="24" t="s">
        <v>82</v>
      </c>
      <c r="AY92" s="24" t="s">
        <v>165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80</v>
      </c>
      <c r="BK92" s="204">
        <f>ROUND(I92*H92,2)</f>
        <v>0</v>
      </c>
      <c r="BL92" s="24" t="s">
        <v>173</v>
      </c>
      <c r="BM92" s="24" t="s">
        <v>904</v>
      </c>
    </row>
    <row r="93" spans="2:51" s="12" customFormat="1" ht="13.5">
      <c r="B93" s="216"/>
      <c r="C93" s="217"/>
      <c r="D93" s="207" t="s">
        <v>175</v>
      </c>
      <c r="E93" s="218" t="s">
        <v>21</v>
      </c>
      <c r="F93" s="219" t="s">
        <v>905</v>
      </c>
      <c r="G93" s="217"/>
      <c r="H93" s="220">
        <v>3.546</v>
      </c>
      <c r="I93" s="221"/>
      <c r="J93" s="217"/>
      <c r="K93" s="217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175</v>
      </c>
      <c r="AU93" s="226" t="s">
        <v>82</v>
      </c>
      <c r="AV93" s="12" t="s">
        <v>82</v>
      </c>
      <c r="AW93" s="12" t="s">
        <v>35</v>
      </c>
      <c r="AX93" s="12" t="s">
        <v>72</v>
      </c>
      <c r="AY93" s="226" t="s">
        <v>165</v>
      </c>
    </row>
    <row r="94" spans="2:51" s="13" customFormat="1" ht="13.5">
      <c r="B94" s="227"/>
      <c r="C94" s="228"/>
      <c r="D94" s="207" t="s">
        <v>175</v>
      </c>
      <c r="E94" s="229" t="s">
        <v>21</v>
      </c>
      <c r="F94" s="230" t="s">
        <v>184</v>
      </c>
      <c r="G94" s="228"/>
      <c r="H94" s="231">
        <v>3.546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AT94" s="237" t="s">
        <v>175</v>
      </c>
      <c r="AU94" s="237" t="s">
        <v>82</v>
      </c>
      <c r="AV94" s="13" t="s">
        <v>173</v>
      </c>
      <c r="AW94" s="13" t="s">
        <v>35</v>
      </c>
      <c r="AX94" s="13" t="s">
        <v>80</v>
      </c>
      <c r="AY94" s="237" t="s">
        <v>165</v>
      </c>
    </row>
    <row r="95" spans="2:63" s="10" customFormat="1" ht="29.85" customHeight="1">
      <c r="B95" s="177"/>
      <c r="C95" s="178"/>
      <c r="D95" s="179" t="s">
        <v>71</v>
      </c>
      <c r="E95" s="191" t="s">
        <v>337</v>
      </c>
      <c r="F95" s="191" t="s">
        <v>338</v>
      </c>
      <c r="G95" s="178"/>
      <c r="H95" s="178"/>
      <c r="I95" s="181"/>
      <c r="J95" s="192">
        <f>BK95</f>
        <v>0</v>
      </c>
      <c r="K95" s="178"/>
      <c r="L95" s="183"/>
      <c r="M95" s="184"/>
      <c r="N95" s="185"/>
      <c r="O95" s="185"/>
      <c r="P95" s="186">
        <f>SUM(P96:P99)</f>
        <v>0</v>
      </c>
      <c r="Q95" s="185"/>
      <c r="R95" s="186">
        <f>SUM(R96:R99)</f>
        <v>0</v>
      </c>
      <c r="S95" s="185"/>
      <c r="T95" s="187">
        <f>SUM(T96:T99)</f>
        <v>0</v>
      </c>
      <c r="AR95" s="188" t="s">
        <v>80</v>
      </c>
      <c r="AT95" s="189" t="s">
        <v>71</v>
      </c>
      <c r="AU95" s="189" t="s">
        <v>80</v>
      </c>
      <c r="AY95" s="188" t="s">
        <v>165</v>
      </c>
      <c r="BK95" s="190">
        <f>SUM(BK96:BK99)</f>
        <v>0</v>
      </c>
    </row>
    <row r="96" spans="2:65" s="1" customFormat="1" ht="25.5" customHeight="1">
      <c r="B96" s="41"/>
      <c r="C96" s="193" t="s">
        <v>173</v>
      </c>
      <c r="D96" s="193" t="s">
        <v>168</v>
      </c>
      <c r="E96" s="194" t="s">
        <v>340</v>
      </c>
      <c r="F96" s="195" t="s">
        <v>341</v>
      </c>
      <c r="G96" s="196" t="s">
        <v>342</v>
      </c>
      <c r="H96" s="197">
        <v>3.074</v>
      </c>
      <c r="I96" s="198"/>
      <c r="J96" s="199">
        <f>ROUND(I96*H96,2)</f>
        <v>0</v>
      </c>
      <c r="K96" s="195" t="s">
        <v>172</v>
      </c>
      <c r="L96" s="61"/>
      <c r="M96" s="200" t="s">
        <v>21</v>
      </c>
      <c r="N96" s="201" t="s">
        <v>43</v>
      </c>
      <c r="O96" s="42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AR96" s="24" t="s">
        <v>173</v>
      </c>
      <c r="AT96" s="24" t="s">
        <v>168</v>
      </c>
      <c r="AU96" s="24" t="s">
        <v>82</v>
      </c>
      <c r="AY96" s="24" t="s">
        <v>165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4" t="s">
        <v>80</v>
      </c>
      <c r="BK96" s="204">
        <f>ROUND(I96*H96,2)</f>
        <v>0</v>
      </c>
      <c r="BL96" s="24" t="s">
        <v>173</v>
      </c>
      <c r="BM96" s="24" t="s">
        <v>906</v>
      </c>
    </row>
    <row r="97" spans="2:65" s="1" customFormat="1" ht="25.5" customHeight="1">
      <c r="B97" s="41"/>
      <c r="C97" s="193" t="s">
        <v>200</v>
      </c>
      <c r="D97" s="193" t="s">
        <v>168</v>
      </c>
      <c r="E97" s="194" t="s">
        <v>345</v>
      </c>
      <c r="F97" s="195" t="s">
        <v>346</v>
      </c>
      <c r="G97" s="196" t="s">
        <v>342</v>
      </c>
      <c r="H97" s="197">
        <v>3.074</v>
      </c>
      <c r="I97" s="198"/>
      <c r="J97" s="199">
        <f>ROUND(I97*H97,2)</f>
        <v>0</v>
      </c>
      <c r="K97" s="195" t="s">
        <v>172</v>
      </c>
      <c r="L97" s="61"/>
      <c r="M97" s="200" t="s">
        <v>21</v>
      </c>
      <c r="N97" s="201" t="s">
        <v>43</v>
      </c>
      <c r="O97" s="42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AR97" s="24" t="s">
        <v>173</v>
      </c>
      <c r="AT97" s="24" t="s">
        <v>168</v>
      </c>
      <c r="AU97" s="24" t="s">
        <v>82</v>
      </c>
      <c r="AY97" s="24" t="s">
        <v>165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4" t="s">
        <v>80</v>
      </c>
      <c r="BK97" s="204">
        <f>ROUND(I97*H97,2)</f>
        <v>0</v>
      </c>
      <c r="BL97" s="24" t="s">
        <v>173</v>
      </c>
      <c r="BM97" s="24" t="s">
        <v>907</v>
      </c>
    </row>
    <row r="98" spans="2:65" s="1" customFormat="1" ht="25.5" customHeight="1">
      <c r="B98" s="41"/>
      <c r="C98" s="193" t="s">
        <v>166</v>
      </c>
      <c r="D98" s="193" t="s">
        <v>168</v>
      </c>
      <c r="E98" s="194" t="s">
        <v>349</v>
      </c>
      <c r="F98" s="195" t="s">
        <v>350</v>
      </c>
      <c r="G98" s="196" t="s">
        <v>342</v>
      </c>
      <c r="H98" s="197">
        <v>3.074</v>
      </c>
      <c r="I98" s="198"/>
      <c r="J98" s="199">
        <f>ROUND(I98*H98,2)</f>
        <v>0</v>
      </c>
      <c r="K98" s="195" t="s">
        <v>172</v>
      </c>
      <c r="L98" s="61"/>
      <c r="M98" s="200" t="s">
        <v>21</v>
      </c>
      <c r="N98" s="201" t="s">
        <v>43</v>
      </c>
      <c r="O98" s="42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173</v>
      </c>
      <c r="AT98" s="24" t="s">
        <v>168</v>
      </c>
      <c r="AU98" s="24" t="s">
        <v>82</v>
      </c>
      <c r="AY98" s="24" t="s">
        <v>165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80</v>
      </c>
      <c r="BK98" s="204">
        <f>ROUND(I98*H98,2)</f>
        <v>0</v>
      </c>
      <c r="BL98" s="24" t="s">
        <v>173</v>
      </c>
      <c r="BM98" s="24" t="s">
        <v>908</v>
      </c>
    </row>
    <row r="99" spans="2:65" s="1" customFormat="1" ht="16.5" customHeight="1">
      <c r="B99" s="41"/>
      <c r="C99" s="193" t="s">
        <v>209</v>
      </c>
      <c r="D99" s="193" t="s">
        <v>168</v>
      </c>
      <c r="E99" s="194" t="s">
        <v>353</v>
      </c>
      <c r="F99" s="195" t="s">
        <v>354</v>
      </c>
      <c r="G99" s="196" t="s">
        <v>342</v>
      </c>
      <c r="H99" s="197">
        <v>3.074</v>
      </c>
      <c r="I99" s="198"/>
      <c r="J99" s="199">
        <f>ROUND(I99*H99,2)</f>
        <v>0</v>
      </c>
      <c r="K99" s="195" t="s">
        <v>21</v>
      </c>
      <c r="L99" s="61"/>
      <c r="M99" s="200" t="s">
        <v>21</v>
      </c>
      <c r="N99" s="201" t="s">
        <v>43</v>
      </c>
      <c r="O99" s="42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AR99" s="24" t="s">
        <v>173</v>
      </c>
      <c r="AT99" s="24" t="s">
        <v>168</v>
      </c>
      <c r="AU99" s="24" t="s">
        <v>82</v>
      </c>
      <c r="AY99" s="24" t="s">
        <v>165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4" t="s">
        <v>80</v>
      </c>
      <c r="BK99" s="204">
        <f>ROUND(I99*H99,2)</f>
        <v>0</v>
      </c>
      <c r="BL99" s="24" t="s">
        <v>173</v>
      </c>
      <c r="BM99" s="24" t="s">
        <v>909</v>
      </c>
    </row>
    <row r="100" spans="2:63" s="10" customFormat="1" ht="29.85" customHeight="1">
      <c r="B100" s="177"/>
      <c r="C100" s="178"/>
      <c r="D100" s="179" t="s">
        <v>71</v>
      </c>
      <c r="E100" s="191" t="s">
        <v>356</v>
      </c>
      <c r="F100" s="191" t="s">
        <v>357</v>
      </c>
      <c r="G100" s="178"/>
      <c r="H100" s="178"/>
      <c r="I100" s="181"/>
      <c r="J100" s="192">
        <f>BK100</f>
        <v>0</v>
      </c>
      <c r="K100" s="178"/>
      <c r="L100" s="183"/>
      <c r="M100" s="184"/>
      <c r="N100" s="185"/>
      <c r="O100" s="185"/>
      <c r="P100" s="186">
        <f>P101</f>
        <v>0</v>
      </c>
      <c r="Q100" s="185"/>
      <c r="R100" s="186">
        <f>R101</f>
        <v>0</v>
      </c>
      <c r="S100" s="185"/>
      <c r="T100" s="187">
        <f>T101</f>
        <v>0</v>
      </c>
      <c r="AR100" s="188" t="s">
        <v>80</v>
      </c>
      <c r="AT100" s="189" t="s">
        <v>71</v>
      </c>
      <c r="AU100" s="189" t="s">
        <v>80</v>
      </c>
      <c r="AY100" s="188" t="s">
        <v>165</v>
      </c>
      <c r="BK100" s="190">
        <f>BK101</f>
        <v>0</v>
      </c>
    </row>
    <row r="101" spans="2:65" s="1" customFormat="1" ht="16.5" customHeight="1">
      <c r="B101" s="41"/>
      <c r="C101" s="193" t="s">
        <v>225</v>
      </c>
      <c r="D101" s="193" t="s">
        <v>168</v>
      </c>
      <c r="E101" s="194" t="s">
        <v>359</v>
      </c>
      <c r="F101" s="195" t="s">
        <v>360</v>
      </c>
      <c r="G101" s="196" t="s">
        <v>342</v>
      </c>
      <c r="H101" s="197">
        <v>0.118</v>
      </c>
      <c r="I101" s="198"/>
      <c r="J101" s="199">
        <f>ROUND(I101*H101,2)</f>
        <v>0</v>
      </c>
      <c r="K101" s="195" t="s">
        <v>172</v>
      </c>
      <c r="L101" s="61"/>
      <c r="M101" s="200" t="s">
        <v>21</v>
      </c>
      <c r="N101" s="201" t="s">
        <v>43</v>
      </c>
      <c r="O101" s="42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AR101" s="24" t="s">
        <v>173</v>
      </c>
      <c r="AT101" s="24" t="s">
        <v>168</v>
      </c>
      <c r="AU101" s="24" t="s">
        <v>82</v>
      </c>
      <c r="AY101" s="24" t="s">
        <v>165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4" t="s">
        <v>80</v>
      </c>
      <c r="BK101" s="204">
        <f>ROUND(I101*H101,2)</f>
        <v>0</v>
      </c>
      <c r="BL101" s="24" t="s">
        <v>173</v>
      </c>
      <c r="BM101" s="24" t="s">
        <v>910</v>
      </c>
    </row>
    <row r="102" spans="2:63" s="10" customFormat="1" ht="37.35" customHeight="1">
      <c r="B102" s="177"/>
      <c r="C102" s="178"/>
      <c r="D102" s="179" t="s">
        <v>71</v>
      </c>
      <c r="E102" s="180" t="s">
        <v>362</v>
      </c>
      <c r="F102" s="180" t="s">
        <v>363</v>
      </c>
      <c r="G102" s="178"/>
      <c r="H102" s="178"/>
      <c r="I102" s="181"/>
      <c r="J102" s="182">
        <f>BK102</f>
        <v>0</v>
      </c>
      <c r="K102" s="178"/>
      <c r="L102" s="183"/>
      <c r="M102" s="184"/>
      <c r="N102" s="185"/>
      <c r="O102" s="185"/>
      <c r="P102" s="186">
        <f>P103+P109+P134+P138</f>
        <v>0</v>
      </c>
      <c r="Q102" s="185"/>
      <c r="R102" s="186">
        <f>R103+R109+R134+R138</f>
        <v>1.7154859999999996</v>
      </c>
      <c r="S102" s="185"/>
      <c r="T102" s="187">
        <f>T103+T109+T134+T138</f>
        <v>2.80415</v>
      </c>
      <c r="AR102" s="188" t="s">
        <v>82</v>
      </c>
      <c r="AT102" s="189" t="s">
        <v>71</v>
      </c>
      <c r="AU102" s="189" t="s">
        <v>72</v>
      </c>
      <c r="AY102" s="188" t="s">
        <v>165</v>
      </c>
      <c r="BK102" s="190">
        <f>BK103+BK109+BK134+BK138</f>
        <v>0</v>
      </c>
    </row>
    <row r="103" spans="2:63" s="10" customFormat="1" ht="19.9" customHeight="1">
      <c r="B103" s="177"/>
      <c r="C103" s="178"/>
      <c r="D103" s="179" t="s">
        <v>71</v>
      </c>
      <c r="E103" s="191" t="s">
        <v>364</v>
      </c>
      <c r="F103" s="191" t="s">
        <v>365</v>
      </c>
      <c r="G103" s="178"/>
      <c r="H103" s="178"/>
      <c r="I103" s="181"/>
      <c r="J103" s="192">
        <f>BK103</f>
        <v>0</v>
      </c>
      <c r="K103" s="178"/>
      <c r="L103" s="183"/>
      <c r="M103" s="184"/>
      <c r="N103" s="185"/>
      <c r="O103" s="185"/>
      <c r="P103" s="186">
        <f>SUM(P104:P108)</f>
        <v>0</v>
      </c>
      <c r="Q103" s="185"/>
      <c r="R103" s="186">
        <f>SUM(R104:R108)</f>
        <v>0.22759600000000002</v>
      </c>
      <c r="S103" s="185"/>
      <c r="T103" s="187">
        <f>SUM(T104:T108)</f>
        <v>0</v>
      </c>
      <c r="AR103" s="188" t="s">
        <v>82</v>
      </c>
      <c r="AT103" s="189" t="s">
        <v>71</v>
      </c>
      <c r="AU103" s="189" t="s">
        <v>80</v>
      </c>
      <c r="AY103" s="188" t="s">
        <v>165</v>
      </c>
      <c r="BK103" s="190">
        <f>SUM(BK104:BK108)</f>
        <v>0</v>
      </c>
    </row>
    <row r="104" spans="2:65" s="1" customFormat="1" ht="25.5" customHeight="1">
      <c r="B104" s="41"/>
      <c r="C104" s="193" t="s">
        <v>235</v>
      </c>
      <c r="D104" s="193" t="s">
        <v>168</v>
      </c>
      <c r="E104" s="194" t="s">
        <v>911</v>
      </c>
      <c r="F104" s="195" t="s">
        <v>912</v>
      </c>
      <c r="G104" s="196" t="s">
        <v>171</v>
      </c>
      <c r="H104" s="197">
        <v>7.2</v>
      </c>
      <c r="I104" s="198"/>
      <c r="J104" s="199">
        <f>ROUND(I104*H104,2)</f>
        <v>0</v>
      </c>
      <c r="K104" s="195" t="s">
        <v>172</v>
      </c>
      <c r="L104" s="61"/>
      <c r="M104" s="200" t="s">
        <v>21</v>
      </c>
      <c r="N104" s="201" t="s">
        <v>43</v>
      </c>
      <c r="O104" s="42"/>
      <c r="P104" s="202">
        <f>O104*H104</f>
        <v>0</v>
      </c>
      <c r="Q104" s="202">
        <v>0.02503</v>
      </c>
      <c r="R104" s="202">
        <f>Q104*H104</f>
        <v>0.18021600000000002</v>
      </c>
      <c r="S104" s="202">
        <v>0</v>
      </c>
      <c r="T104" s="203">
        <f>S104*H104</f>
        <v>0</v>
      </c>
      <c r="AR104" s="24" t="s">
        <v>270</v>
      </c>
      <c r="AT104" s="24" t="s">
        <v>168</v>
      </c>
      <c r="AU104" s="24" t="s">
        <v>82</v>
      </c>
      <c r="AY104" s="24" t="s">
        <v>165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80</v>
      </c>
      <c r="BK104" s="204">
        <f>ROUND(I104*H104,2)</f>
        <v>0</v>
      </c>
      <c r="BL104" s="24" t="s">
        <v>270</v>
      </c>
      <c r="BM104" s="24" t="s">
        <v>913</v>
      </c>
    </row>
    <row r="105" spans="2:51" s="12" customFormat="1" ht="13.5">
      <c r="B105" s="216"/>
      <c r="C105" s="217"/>
      <c r="D105" s="207" t="s">
        <v>175</v>
      </c>
      <c r="E105" s="218" t="s">
        <v>21</v>
      </c>
      <c r="F105" s="219" t="s">
        <v>914</v>
      </c>
      <c r="G105" s="217"/>
      <c r="H105" s="220">
        <v>7.2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175</v>
      </c>
      <c r="AU105" s="226" t="s">
        <v>82</v>
      </c>
      <c r="AV105" s="12" t="s">
        <v>82</v>
      </c>
      <c r="AW105" s="12" t="s">
        <v>35</v>
      </c>
      <c r="AX105" s="12" t="s">
        <v>80</v>
      </c>
      <c r="AY105" s="226" t="s">
        <v>165</v>
      </c>
    </row>
    <row r="106" spans="2:65" s="1" customFormat="1" ht="16.5" customHeight="1">
      <c r="B106" s="41"/>
      <c r="C106" s="193" t="s">
        <v>240</v>
      </c>
      <c r="D106" s="193" t="s">
        <v>168</v>
      </c>
      <c r="E106" s="194" t="s">
        <v>915</v>
      </c>
      <c r="F106" s="195" t="s">
        <v>916</v>
      </c>
      <c r="G106" s="196" t="s">
        <v>369</v>
      </c>
      <c r="H106" s="197">
        <v>2</v>
      </c>
      <c r="I106" s="198"/>
      <c r="J106" s="199">
        <f>ROUND(I106*H106,2)</f>
        <v>0</v>
      </c>
      <c r="K106" s="195" t="s">
        <v>172</v>
      </c>
      <c r="L106" s="61"/>
      <c r="M106" s="200" t="s">
        <v>21</v>
      </c>
      <c r="N106" s="201" t="s">
        <v>43</v>
      </c>
      <c r="O106" s="42"/>
      <c r="P106" s="202">
        <f>O106*H106</f>
        <v>0</v>
      </c>
      <c r="Q106" s="202">
        <v>0.00022</v>
      </c>
      <c r="R106" s="202">
        <f>Q106*H106</f>
        <v>0.00044</v>
      </c>
      <c r="S106" s="202">
        <v>0</v>
      </c>
      <c r="T106" s="203">
        <f>S106*H106</f>
        <v>0</v>
      </c>
      <c r="AR106" s="24" t="s">
        <v>270</v>
      </c>
      <c r="AT106" s="24" t="s">
        <v>168</v>
      </c>
      <c r="AU106" s="24" t="s">
        <v>82</v>
      </c>
      <c r="AY106" s="24" t="s">
        <v>165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4" t="s">
        <v>80</v>
      </c>
      <c r="BK106" s="204">
        <f>ROUND(I106*H106,2)</f>
        <v>0</v>
      </c>
      <c r="BL106" s="24" t="s">
        <v>270</v>
      </c>
      <c r="BM106" s="24" t="s">
        <v>917</v>
      </c>
    </row>
    <row r="107" spans="2:65" s="1" customFormat="1" ht="16.5" customHeight="1">
      <c r="B107" s="41"/>
      <c r="C107" s="250" t="s">
        <v>246</v>
      </c>
      <c r="D107" s="250" t="s">
        <v>430</v>
      </c>
      <c r="E107" s="251" t="s">
        <v>918</v>
      </c>
      <c r="F107" s="252" t="s">
        <v>919</v>
      </c>
      <c r="G107" s="253" t="s">
        <v>369</v>
      </c>
      <c r="H107" s="254">
        <v>2</v>
      </c>
      <c r="I107" s="255"/>
      <c r="J107" s="256">
        <f>ROUND(I107*H107,2)</f>
        <v>0</v>
      </c>
      <c r="K107" s="252" t="s">
        <v>172</v>
      </c>
      <c r="L107" s="257"/>
      <c r="M107" s="258" t="s">
        <v>21</v>
      </c>
      <c r="N107" s="259" t="s">
        <v>43</v>
      </c>
      <c r="O107" s="42"/>
      <c r="P107" s="202">
        <f>O107*H107</f>
        <v>0</v>
      </c>
      <c r="Q107" s="202">
        <v>0.02347</v>
      </c>
      <c r="R107" s="202">
        <f>Q107*H107</f>
        <v>0.04694</v>
      </c>
      <c r="S107" s="202">
        <v>0</v>
      </c>
      <c r="T107" s="203">
        <f>S107*H107</f>
        <v>0</v>
      </c>
      <c r="AR107" s="24" t="s">
        <v>348</v>
      </c>
      <c r="AT107" s="24" t="s">
        <v>430</v>
      </c>
      <c r="AU107" s="24" t="s">
        <v>82</v>
      </c>
      <c r="AY107" s="24" t="s">
        <v>165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4" t="s">
        <v>80</v>
      </c>
      <c r="BK107" s="204">
        <f>ROUND(I107*H107,2)</f>
        <v>0</v>
      </c>
      <c r="BL107" s="24" t="s">
        <v>270</v>
      </c>
      <c r="BM107" s="24" t="s">
        <v>920</v>
      </c>
    </row>
    <row r="108" spans="2:65" s="1" customFormat="1" ht="25.5" customHeight="1">
      <c r="B108" s="41"/>
      <c r="C108" s="193" t="s">
        <v>252</v>
      </c>
      <c r="D108" s="193" t="s">
        <v>168</v>
      </c>
      <c r="E108" s="194" t="s">
        <v>389</v>
      </c>
      <c r="F108" s="195" t="s">
        <v>390</v>
      </c>
      <c r="G108" s="196" t="s">
        <v>391</v>
      </c>
      <c r="H108" s="249"/>
      <c r="I108" s="198"/>
      <c r="J108" s="199">
        <f>ROUND(I108*H108,2)</f>
        <v>0</v>
      </c>
      <c r="K108" s="195" t="s">
        <v>172</v>
      </c>
      <c r="L108" s="61"/>
      <c r="M108" s="200" t="s">
        <v>21</v>
      </c>
      <c r="N108" s="201" t="s">
        <v>43</v>
      </c>
      <c r="O108" s="42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4" t="s">
        <v>270</v>
      </c>
      <c r="AT108" s="24" t="s">
        <v>168</v>
      </c>
      <c r="AU108" s="24" t="s">
        <v>82</v>
      </c>
      <c r="AY108" s="24" t="s">
        <v>165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80</v>
      </c>
      <c r="BK108" s="204">
        <f>ROUND(I108*H108,2)</f>
        <v>0</v>
      </c>
      <c r="BL108" s="24" t="s">
        <v>270</v>
      </c>
      <c r="BM108" s="24" t="s">
        <v>921</v>
      </c>
    </row>
    <row r="109" spans="2:63" s="10" customFormat="1" ht="29.85" customHeight="1">
      <c r="B109" s="177"/>
      <c r="C109" s="178"/>
      <c r="D109" s="179" t="s">
        <v>71</v>
      </c>
      <c r="E109" s="191" t="s">
        <v>393</v>
      </c>
      <c r="F109" s="191" t="s">
        <v>394</v>
      </c>
      <c r="G109" s="178"/>
      <c r="H109" s="178"/>
      <c r="I109" s="181"/>
      <c r="J109" s="192">
        <f>BK109</f>
        <v>0</v>
      </c>
      <c r="K109" s="178"/>
      <c r="L109" s="183"/>
      <c r="M109" s="184"/>
      <c r="N109" s="185"/>
      <c r="O109" s="185"/>
      <c r="P109" s="186">
        <f>SUM(P110:P133)</f>
        <v>0</v>
      </c>
      <c r="Q109" s="185"/>
      <c r="R109" s="186">
        <f>SUM(R110:R133)</f>
        <v>1.4747199999999996</v>
      </c>
      <c r="S109" s="185"/>
      <c r="T109" s="187">
        <f>SUM(T110:T133)</f>
        <v>2.44415</v>
      </c>
      <c r="AR109" s="188" t="s">
        <v>82</v>
      </c>
      <c r="AT109" s="189" t="s">
        <v>71</v>
      </c>
      <c r="AU109" s="189" t="s">
        <v>80</v>
      </c>
      <c r="AY109" s="188" t="s">
        <v>165</v>
      </c>
      <c r="BK109" s="190">
        <f>SUM(BK110:BK133)</f>
        <v>0</v>
      </c>
    </row>
    <row r="110" spans="2:65" s="1" customFormat="1" ht="25.5" customHeight="1">
      <c r="B110" s="41"/>
      <c r="C110" s="193" t="s">
        <v>258</v>
      </c>
      <c r="D110" s="193" t="s">
        <v>168</v>
      </c>
      <c r="E110" s="194" t="s">
        <v>922</v>
      </c>
      <c r="F110" s="195" t="s">
        <v>923</v>
      </c>
      <c r="G110" s="196" t="s">
        <v>369</v>
      </c>
      <c r="H110" s="197">
        <v>85</v>
      </c>
      <c r="I110" s="198"/>
      <c r="J110" s="199">
        <f aca="true" t="shared" si="0" ref="J110:J133">ROUND(I110*H110,2)</f>
        <v>0</v>
      </c>
      <c r="K110" s="195" t="s">
        <v>172</v>
      </c>
      <c r="L110" s="61"/>
      <c r="M110" s="200" t="s">
        <v>21</v>
      </c>
      <c r="N110" s="201" t="s">
        <v>43</v>
      </c>
      <c r="O110" s="42"/>
      <c r="P110" s="202">
        <f aca="true" t="shared" si="1" ref="P110:P133">O110*H110</f>
        <v>0</v>
      </c>
      <c r="Q110" s="202">
        <v>0</v>
      </c>
      <c r="R110" s="202">
        <f aca="true" t="shared" si="2" ref="R110:R133">Q110*H110</f>
        <v>0</v>
      </c>
      <c r="S110" s="202">
        <v>0</v>
      </c>
      <c r="T110" s="203">
        <f aca="true" t="shared" si="3" ref="T110:T133">S110*H110</f>
        <v>0</v>
      </c>
      <c r="AR110" s="24" t="s">
        <v>270</v>
      </c>
      <c r="AT110" s="24" t="s">
        <v>168</v>
      </c>
      <c r="AU110" s="24" t="s">
        <v>82</v>
      </c>
      <c r="AY110" s="24" t="s">
        <v>165</v>
      </c>
      <c r="BE110" s="204">
        <f aca="true" t="shared" si="4" ref="BE110:BE133">IF(N110="základní",J110,0)</f>
        <v>0</v>
      </c>
      <c r="BF110" s="204">
        <f aca="true" t="shared" si="5" ref="BF110:BF133">IF(N110="snížená",J110,0)</f>
        <v>0</v>
      </c>
      <c r="BG110" s="204">
        <f aca="true" t="shared" si="6" ref="BG110:BG133">IF(N110="zákl. přenesená",J110,0)</f>
        <v>0</v>
      </c>
      <c r="BH110" s="204">
        <f aca="true" t="shared" si="7" ref="BH110:BH133">IF(N110="sníž. přenesená",J110,0)</f>
        <v>0</v>
      </c>
      <c r="BI110" s="204">
        <f aca="true" t="shared" si="8" ref="BI110:BI133">IF(N110="nulová",J110,0)</f>
        <v>0</v>
      </c>
      <c r="BJ110" s="24" t="s">
        <v>80</v>
      </c>
      <c r="BK110" s="204">
        <f aca="true" t="shared" si="9" ref="BK110:BK133">ROUND(I110*H110,2)</f>
        <v>0</v>
      </c>
      <c r="BL110" s="24" t="s">
        <v>270</v>
      </c>
      <c r="BM110" s="24" t="s">
        <v>924</v>
      </c>
    </row>
    <row r="111" spans="2:65" s="1" customFormat="1" ht="25.5" customHeight="1">
      <c r="B111" s="41"/>
      <c r="C111" s="250" t="s">
        <v>263</v>
      </c>
      <c r="D111" s="250" t="s">
        <v>430</v>
      </c>
      <c r="E111" s="251" t="s">
        <v>925</v>
      </c>
      <c r="F111" s="252" t="s">
        <v>926</v>
      </c>
      <c r="G111" s="253" t="s">
        <v>369</v>
      </c>
      <c r="H111" s="254">
        <v>4</v>
      </c>
      <c r="I111" s="255"/>
      <c r="J111" s="256">
        <f t="shared" si="0"/>
        <v>0</v>
      </c>
      <c r="K111" s="252" t="s">
        <v>21</v>
      </c>
      <c r="L111" s="257"/>
      <c r="M111" s="258" t="s">
        <v>21</v>
      </c>
      <c r="N111" s="259" t="s">
        <v>43</v>
      </c>
      <c r="O111" s="42"/>
      <c r="P111" s="202">
        <f t="shared" si="1"/>
        <v>0</v>
      </c>
      <c r="Q111" s="202">
        <v>0.015</v>
      </c>
      <c r="R111" s="202">
        <f t="shared" si="2"/>
        <v>0.06</v>
      </c>
      <c r="S111" s="202">
        <v>0</v>
      </c>
      <c r="T111" s="203">
        <f t="shared" si="3"/>
        <v>0</v>
      </c>
      <c r="AR111" s="24" t="s">
        <v>348</v>
      </c>
      <c r="AT111" s="24" t="s">
        <v>430</v>
      </c>
      <c r="AU111" s="24" t="s">
        <v>82</v>
      </c>
      <c r="AY111" s="24" t="s">
        <v>165</v>
      </c>
      <c r="BE111" s="204">
        <f t="shared" si="4"/>
        <v>0</v>
      </c>
      <c r="BF111" s="204">
        <f t="shared" si="5"/>
        <v>0</v>
      </c>
      <c r="BG111" s="204">
        <f t="shared" si="6"/>
        <v>0</v>
      </c>
      <c r="BH111" s="204">
        <f t="shared" si="7"/>
        <v>0</v>
      </c>
      <c r="BI111" s="204">
        <f t="shared" si="8"/>
        <v>0</v>
      </c>
      <c r="BJ111" s="24" t="s">
        <v>80</v>
      </c>
      <c r="BK111" s="204">
        <f t="shared" si="9"/>
        <v>0</v>
      </c>
      <c r="BL111" s="24" t="s">
        <v>270</v>
      </c>
      <c r="BM111" s="24" t="s">
        <v>927</v>
      </c>
    </row>
    <row r="112" spans="2:65" s="1" customFormat="1" ht="25.5" customHeight="1">
      <c r="B112" s="41"/>
      <c r="C112" s="250" t="s">
        <v>10</v>
      </c>
      <c r="D112" s="250" t="s">
        <v>430</v>
      </c>
      <c r="E112" s="251" t="s">
        <v>928</v>
      </c>
      <c r="F112" s="252" t="s">
        <v>929</v>
      </c>
      <c r="G112" s="253" t="s">
        <v>369</v>
      </c>
      <c r="H112" s="254">
        <v>13</v>
      </c>
      <c r="I112" s="255"/>
      <c r="J112" s="256">
        <f t="shared" si="0"/>
        <v>0</v>
      </c>
      <c r="K112" s="252" t="s">
        <v>21</v>
      </c>
      <c r="L112" s="257"/>
      <c r="M112" s="258" t="s">
        <v>21</v>
      </c>
      <c r="N112" s="259" t="s">
        <v>43</v>
      </c>
      <c r="O112" s="42"/>
      <c r="P112" s="202">
        <f t="shared" si="1"/>
        <v>0</v>
      </c>
      <c r="Q112" s="202">
        <v>0.015</v>
      </c>
      <c r="R112" s="202">
        <f t="shared" si="2"/>
        <v>0.195</v>
      </c>
      <c r="S112" s="202">
        <v>0</v>
      </c>
      <c r="T112" s="203">
        <f t="shared" si="3"/>
        <v>0</v>
      </c>
      <c r="AR112" s="24" t="s">
        <v>348</v>
      </c>
      <c r="AT112" s="24" t="s">
        <v>430</v>
      </c>
      <c r="AU112" s="24" t="s">
        <v>82</v>
      </c>
      <c r="AY112" s="24" t="s">
        <v>165</v>
      </c>
      <c r="BE112" s="204">
        <f t="shared" si="4"/>
        <v>0</v>
      </c>
      <c r="BF112" s="204">
        <f t="shared" si="5"/>
        <v>0</v>
      </c>
      <c r="BG112" s="204">
        <f t="shared" si="6"/>
        <v>0</v>
      </c>
      <c r="BH112" s="204">
        <f t="shared" si="7"/>
        <v>0</v>
      </c>
      <c r="BI112" s="204">
        <f t="shared" si="8"/>
        <v>0</v>
      </c>
      <c r="BJ112" s="24" t="s">
        <v>80</v>
      </c>
      <c r="BK112" s="204">
        <f t="shared" si="9"/>
        <v>0</v>
      </c>
      <c r="BL112" s="24" t="s">
        <v>270</v>
      </c>
      <c r="BM112" s="24" t="s">
        <v>930</v>
      </c>
    </row>
    <row r="113" spans="2:65" s="1" customFormat="1" ht="25.5" customHeight="1">
      <c r="B113" s="41"/>
      <c r="C113" s="250" t="s">
        <v>270</v>
      </c>
      <c r="D113" s="250" t="s">
        <v>430</v>
      </c>
      <c r="E113" s="251" t="s">
        <v>931</v>
      </c>
      <c r="F113" s="252" t="s">
        <v>932</v>
      </c>
      <c r="G113" s="253" t="s">
        <v>369</v>
      </c>
      <c r="H113" s="254">
        <v>63</v>
      </c>
      <c r="I113" s="255"/>
      <c r="J113" s="256">
        <f t="shared" si="0"/>
        <v>0</v>
      </c>
      <c r="K113" s="252" t="s">
        <v>21</v>
      </c>
      <c r="L113" s="257"/>
      <c r="M113" s="258" t="s">
        <v>21</v>
      </c>
      <c r="N113" s="259" t="s">
        <v>43</v>
      </c>
      <c r="O113" s="42"/>
      <c r="P113" s="202">
        <f t="shared" si="1"/>
        <v>0</v>
      </c>
      <c r="Q113" s="202">
        <v>0.015</v>
      </c>
      <c r="R113" s="202">
        <f t="shared" si="2"/>
        <v>0.945</v>
      </c>
      <c r="S113" s="202">
        <v>0</v>
      </c>
      <c r="T113" s="203">
        <f t="shared" si="3"/>
        <v>0</v>
      </c>
      <c r="AR113" s="24" t="s">
        <v>348</v>
      </c>
      <c r="AT113" s="24" t="s">
        <v>430</v>
      </c>
      <c r="AU113" s="24" t="s">
        <v>82</v>
      </c>
      <c r="AY113" s="24" t="s">
        <v>165</v>
      </c>
      <c r="BE113" s="204">
        <f t="shared" si="4"/>
        <v>0</v>
      </c>
      <c r="BF113" s="204">
        <f t="shared" si="5"/>
        <v>0</v>
      </c>
      <c r="BG113" s="204">
        <f t="shared" si="6"/>
        <v>0</v>
      </c>
      <c r="BH113" s="204">
        <f t="shared" si="7"/>
        <v>0</v>
      </c>
      <c r="BI113" s="204">
        <f t="shared" si="8"/>
        <v>0</v>
      </c>
      <c r="BJ113" s="24" t="s">
        <v>80</v>
      </c>
      <c r="BK113" s="204">
        <f t="shared" si="9"/>
        <v>0</v>
      </c>
      <c r="BL113" s="24" t="s">
        <v>270</v>
      </c>
      <c r="BM113" s="24" t="s">
        <v>933</v>
      </c>
    </row>
    <row r="114" spans="2:65" s="1" customFormat="1" ht="25.5" customHeight="1">
      <c r="B114" s="41"/>
      <c r="C114" s="250" t="s">
        <v>274</v>
      </c>
      <c r="D114" s="250" t="s">
        <v>430</v>
      </c>
      <c r="E114" s="251" t="s">
        <v>934</v>
      </c>
      <c r="F114" s="252" t="s">
        <v>932</v>
      </c>
      <c r="G114" s="253" t="s">
        <v>369</v>
      </c>
      <c r="H114" s="254">
        <v>2</v>
      </c>
      <c r="I114" s="255"/>
      <c r="J114" s="256">
        <f t="shared" si="0"/>
        <v>0</v>
      </c>
      <c r="K114" s="252" t="s">
        <v>21</v>
      </c>
      <c r="L114" s="257"/>
      <c r="M114" s="258" t="s">
        <v>21</v>
      </c>
      <c r="N114" s="259" t="s">
        <v>43</v>
      </c>
      <c r="O114" s="42"/>
      <c r="P114" s="202">
        <f t="shared" si="1"/>
        <v>0</v>
      </c>
      <c r="Q114" s="202">
        <v>0.015</v>
      </c>
      <c r="R114" s="202">
        <f t="shared" si="2"/>
        <v>0.03</v>
      </c>
      <c r="S114" s="202">
        <v>0</v>
      </c>
      <c r="T114" s="203">
        <f t="shared" si="3"/>
        <v>0</v>
      </c>
      <c r="AR114" s="24" t="s">
        <v>348</v>
      </c>
      <c r="AT114" s="24" t="s">
        <v>430</v>
      </c>
      <c r="AU114" s="24" t="s">
        <v>82</v>
      </c>
      <c r="AY114" s="24" t="s">
        <v>165</v>
      </c>
      <c r="BE114" s="204">
        <f t="shared" si="4"/>
        <v>0</v>
      </c>
      <c r="BF114" s="204">
        <f t="shared" si="5"/>
        <v>0</v>
      </c>
      <c r="BG114" s="204">
        <f t="shared" si="6"/>
        <v>0</v>
      </c>
      <c r="BH114" s="204">
        <f t="shared" si="7"/>
        <v>0</v>
      </c>
      <c r="BI114" s="204">
        <f t="shared" si="8"/>
        <v>0</v>
      </c>
      <c r="BJ114" s="24" t="s">
        <v>80</v>
      </c>
      <c r="BK114" s="204">
        <f t="shared" si="9"/>
        <v>0</v>
      </c>
      <c r="BL114" s="24" t="s">
        <v>270</v>
      </c>
      <c r="BM114" s="24" t="s">
        <v>935</v>
      </c>
    </row>
    <row r="115" spans="2:65" s="1" customFormat="1" ht="25.5" customHeight="1">
      <c r="B115" s="41"/>
      <c r="C115" s="250" t="s">
        <v>280</v>
      </c>
      <c r="D115" s="250" t="s">
        <v>430</v>
      </c>
      <c r="E115" s="251" t="s">
        <v>936</v>
      </c>
      <c r="F115" s="252" t="s">
        <v>932</v>
      </c>
      <c r="G115" s="253" t="s">
        <v>369</v>
      </c>
      <c r="H115" s="254">
        <v>1</v>
      </c>
      <c r="I115" s="255"/>
      <c r="J115" s="256">
        <f t="shared" si="0"/>
        <v>0</v>
      </c>
      <c r="K115" s="252" t="s">
        <v>21</v>
      </c>
      <c r="L115" s="257"/>
      <c r="M115" s="258" t="s">
        <v>21</v>
      </c>
      <c r="N115" s="259" t="s">
        <v>43</v>
      </c>
      <c r="O115" s="42"/>
      <c r="P115" s="202">
        <f t="shared" si="1"/>
        <v>0</v>
      </c>
      <c r="Q115" s="202">
        <v>0.015</v>
      </c>
      <c r="R115" s="202">
        <f t="shared" si="2"/>
        <v>0.015</v>
      </c>
      <c r="S115" s="202">
        <v>0</v>
      </c>
      <c r="T115" s="203">
        <f t="shared" si="3"/>
        <v>0</v>
      </c>
      <c r="AR115" s="24" t="s">
        <v>348</v>
      </c>
      <c r="AT115" s="24" t="s">
        <v>430</v>
      </c>
      <c r="AU115" s="24" t="s">
        <v>82</v>
      </c>
      <c r="AY115" s="24" t="s">
        <v>165</v>
      </c>
      <c r="BE115" s="204">
        <f t="shared" si="4"/>
        <v>0</v>
      </c>
      <c r="BF115" s="204">
        <f t="shared" si="5"/>
        <v>0</v>
      </c>
      <c r="BG115" s="204">
        <f t="shared" si="6"/>
        <v>0</v>
      </c>
      <c r="BH115" s="204">
        <f t="shared" si="7"/>
        <v>0</v>
      </c>
      <c r="BI115" s="204">
        <f t="shared" si="8"/>
        <v>0</v>
      </c>
      <c r="BJ115" s="24" t="s">
        <v>80</v>
      </c>
      <c r="BK115" s="204">
        <f t="shared" si="9"/>
        <v>0</v>
      </c>
      <c r="BL115" s="24" t="s">
        <v>270</v>
      </c>
      <c r="BM115" s="24" t="s">
        <v>937</v>
      </c>
    </row>
    <row r="116" spans="2:65" s="1" customFormat="1" ht="25.5" customHeight="1">
      <c r="B116" s="41"/>
      <c r="C116" s="250" t="s">
        <v>285</v>
      </c>
      <c r="D116" s="250" t="s">
        <v>430</v>
      </c>
      <c r="E116" s="251" t="s">
        <v>938</v>
      </c>
      <c r="F116" s="252" t="s">
        <v>939</v>
      </c>
      <c r="G116" s="253" t="s">
        <v>369</v>
      </c>
      <c r="H116" s="254">
        <v>2</v>
      </c>
      <c r="I116" s="255"/>
      <c r="J116" s="256">
        <f t="shared" si="0"/>
        <v>0</v>
      </c>
      <c r="K116" s="252" t="s">
        <v>21</v>
      </c>
      <c r="L116" s="257"/>
      <c r="M116" s="258" t="s">
        <v>21</v>
      </c>
      <c r="N116" s="259" t="s">
        <v>43</v>
      </c>
      <c r="O116" s="42"/>
      <c r="P116" s="202">
        <f t="shared" si="1"/>
        <v>0</v>
      </c>
      <c r="Q116" s="202">
        <v>0.015</v>
      </c>
      <c r="R116" s="202">
        <f t="shared" si="2"/>
        <v>0.03</v>
      </c>
      <c r="S116" s="202">
        <v>0</v>
      </c>
      <c r="T116" s="203">
        <f t="shared" si="3"/>
        <v>0</v>
      </c>
      <c r="AR116" s="24" t="s">
        <v>348</v>
      </c>
      <c r="AT116" s="24" t="s">
        <v>430</v>
      </c>
      <c r="AU116" s="24" t="s">
        <v>82</v>
      </c>
      <c r="AY116" s="24" t="s">
        <v>165</v>
      </c>
      <c r="BE116" s="204">
        <f t="shared" si="4"/>
        <v>0</v>
      </c>
      <c r="BF116" s="204">
        <f t="shared" si="5"/>
        <v>0</v>
      </c>
      <c r="BG116" s="204">
        <f t="shared" si="6"/>
        <v>0</v>
      </c>
      <c r="BH116" s="204">
        <f t="shared" si="7"/>
        <v>0</v>
      </c>
      <c r="BI116" s="204">
        <f t="shared" si="8"/>
        <v>0</v>
      </c>
      <c r="BJ116" s="24" t="s">
        <v>80</v>
      </c>
      <c r="BK116" s="204">
        <f t="shared" si="9"/>
        <v>0</v>
      </c>
      <c r="BL116" s="24" t="s">
        <v>270</v>
      </c>
      <c r="BM116" s="24" t="s">
        <v>940</v>
      </c>
    </row>
    <row r="117" spans="2:65" s="1" customFormat="1" ht="25.5" customHeight="1">
      <c r="B117" s="41"/>
      <c r="C117" s="193" t="s">
        <v>289</v>
      </c>
      <c r="D117" s="193" t="s">
        <v>168</v>
      </c>
      <c r="E117" s="194" t="s">
        <v>941</v>
      </c>
      <c r="F117" s="195" t="s">
        <v>942</v>
      </c>
      <c r="G117" s="196" t="s">
        <v>369</v>
      </c>
      <c r="H117" s="197">
        <v>5</v>
      </c>
      <c r="I117" s="198"/>
      <c r="J117" s="199">
        <f t="shared" si="0"/>
        <v>0</v>
      </c>
      <c r="K117" s="195" t="s">
        <v>172</v>
      </c>
      <c r="L117" s="61"/>
      <c r="M117" s="200" t="s">
        <v>21</v>
      </c>
      <c r="N117" s="201" t="s">
        <v>43</v>
      </c>
      <c r="O117" s="42"/>
      <c r="P117" s="202">
        <f t="shared" si="1"/>
        <v>0</v>
      </c>
      <c r="Q117" s="202">
        <v>0</v>
      </c>
      <c r="R117" s="202">
        <f t="shared" si="2"/>
        <v>0</v>
      </c>
      <c r="S117" s="202">
        <v>0</v>
      </c>
      <c r="T117" s="203">
        <f t="shared" si="3"/>
        <v>0</v>
      </c>
      <c r="AR117" s="24" t="s">
        <v>270</v>
      </c>
      <c r="AT117" s="24" t="s">
        <v>168</v>
      </c>
      <c r="AU117" s="24" t="s">
        <v>82</v>
      </c>
      <c r="AY117" s="24" t="s">
        <v>165</v>
      </c>
      <c r="BE117" s="204">
        <f t="shared" si="4"/>
        <v>0</v>
      </c>
      <c r="BF117" s="204">
        <f t="shared" si="5"/>
        <v>0</v>
      </c>
      <c r="BG117" s="204">
        <f t="shared" si="6"/>
        <v>0</v>
      </c>
      <c r="BH117" s="204">
        <f t="shared" si="7"/>
        <v>0</v>
      </c>
      <c r="BI117" s="204">
        <f t="shared" si="8"/>
        <v>0</v>
      </c>
      <c r="BJ117" s="24" t="s">
        <v>80</v>
      </c>
      <c r="BK117" s="204">
        <f t="shared" si="9"/>
        <v>0</v>
      </c>
      <c r="BL117" s="24" t="s">
        <v>270</v>
      </c>
      <c r="BM117" s="24" t="s">
        <v>943</v>
      </c>
    </row>
    <row r="118" spans="2:65" s="1" customFormat="1" ht="25.5" customHeight="1">
      <c r="B118" s="41"/>
      <c r="C118" s="250" t="s">
        <v>9</v>
      </c>
      <c r="D118" s="250" t="s">
        <v>430</v>
      </c>
      <c r="E118" s="251" t="s">
        <v>944</v>
      </c>
      <c r="F118" s="252" t="s">
        <v>945</v>
      </c>
      <c r="G118" s="253" t="s">
        <v>369</v>
      </c>
      <c r="H118" s="254">
        <v>3</v>
      </c>
      <c r="I118" s="255"/>
      <c r="J118" s="256">
        <f t="shared" si="0"/>
        <v>0</v>
      </c>
      <c r="K118" s="252" t="s">
        <v>21</v>
      </c>
      <c r="L118" s="257"/>
      <c r="M118" s="258" t="s">
        <v>21</v>
      </c>
      <c r="N118" s="259" t="s">
        <v>43</v>
      </c>
      <c r="O118" s="42"/>
      <c r="P118" s="202">
        <f t="shared" si="1"/>
        <v>0</v>
      </c>
      <c r="Q118" s="202">
        <v>0.015</v>
      </c>
      <c r="R118" s="202">
        <f t="shared" si="2"/>
        <v>0.045</v>
      </c>
      <c r="S118" s="202">
        <v>0</v>
      </c>
      <c r="T118" s="203">
        <f t="shared" si="3"/>
        <v>0</v>
      </c>
      <c r="AR118" s="24" t="s">
        <v>348</v>
      </c>
      <c r="AT118" s="24" t="s">
        <v>430</v>
      </c>
      <c r="AU118" s="24" t="s">
        <v>82</v>
      </c>
      <c r="AY118" s="24" t="s">
        <v>165</v>
      </c>
      <c r="BE118" s="204">
        <f t="shared" si="4"/>
        <v>0</v>
      </c>
      <c r="BF118" s="204">
        <f t="shared" si="5"/>
        <v>0</v>
      </c>
      <c r="BG118" s="204">
        <f t="shared" si="6"/>
        <v>0</v>
      </c>
      <c r="BH118" s="204">
        <f t="shared" si="7"/>
        <v>0</v>
      </c>
      <c r="BI118" s="204">
        <f t="shared" si="8"/>
        <v>0</v>
      </c>
      <c r="BJ118" s="24" t="s">
        <v>80</v>
      </c>
      <c r="BK118" s="204">
        <f t="shared" si="9"/>
        <v>0</v>
      </c>
      <c r="BL118" s="24" t="s">
        <v>270</v>
      </c>
      <c r="BM118" s="24" t="s">
        <v>946</v>
      </c>
    </row>
    <row r="119" spans="2:65" s="1" customFormat="1" ht="25.5" customHeight="1">
      <c r="B119" s="41"/>
      <c r="C119" s="250" t="s">
        <v>298</v>
      </c>
      <c r="D119" s="250" t="s">
        <v>430</v>
      </c>
      <c r="E119" s="251" t="s">
        <v>947</v>
      </c>
      <c r="F119" s="252" t="s">
        <v>948</v>
      </c>
      <c r="G119" s="253" t="s">
        <v>369</v>
      </c>
      <c r="H119" s="254">
        <v>2</v>
      </c>
      <c r="I119" s="255"/>
      <c r="J119" s="256">
        <f t="shared" si="0"/>
        <v>0</v>
      </c>
      <c r="K119" s="252" t="s">
        <v>21</v>
      </c>
      <c r="L119" s="257"/>
      <c r="M119" s="258" t="s">
        <v>21</v>
      </c>
      <c r="N119" s="259" t="s">
        <v>43</v>
      </c>
      <c r="O119" s="42"/>
      <c r="P119" s="202">
        <f t="shared" si="1"/>
        <v>0</v>
      </c>
      <c r="Q119" s="202">
        <v>0.015</v>
      </c>
      <c r="R119" s="202">
        <f t="shared" si="2"/>
        <v>0.03</v>
      </c>
      <c r="S119" s="202">
        <v>0</v>
      </c>
      <c r="T119" s="203">
        <f t="shared" si="3"/>
        <v>0</v>
      </c>
      <c r="AR119" s="24" t="s">
        <v>348</v>
      </c>
      <c r="AT119" s="24" t="s">
        <v>430</v>
      </c>
      <c r="AU119" s="24" t="s">
        <v>82</v>
      </c>
      <c r="AY119" s="24" t="s">
        <v>165</v>
      </c>
      <c r="BE119" s="204">
        <f t="shared" si="4"/>
        <v>0</v>
      </c>
      <c r="BF119" s="204">
        <f t="shared" si="5"/>
        <v>0</v>
      </c>
      <c r="BG119" s="204">
        <f t="shared" si="6"/>
        <v>0</v>
      </c>
      <c r="BH119" s="204">
        <f t="shared" si="7"/>
        <v>0</v>
      </c>
      <c r="BI119" s="204">
        <f t="shared" si="8"/>
        <v>0</v>
      </c>
      <c r="BJ119" s="24" t="s">
        <v>80</v>
      </c>
      <c r="BK119" s="204">
        <f t="shared" si="9"/>
        <v>0</v>
      </c>
      <c r="BL119" s="24" t="s">
        <v>270</v>
      </c>
      <c r="BM119" s="24" t="s">
        <v>949</v>
      </c>
    </row>
    <row r="120" spans="2:65" s="1" customFormat="1" ht="16.5" customHeight="1">
      <c r="B120" s="41"/>
      <c r="C120" s="193" t="s">
        <v>303</v>
      </c>
      <c r="D120" s="193" t="s">
        <v>168</v>
      </c>
      <c r="E120" s="194" t="s">
        <v>950</v>
      </c>
      <c r="F120" s="195" t="s">
        <v>951</v>
      </c>
      <c r="G120" s="196" t="s">
        <v>369</v>
      </c>
      <c r="H120" s="197">
        <v>88</v>
      </c>
      <c r="I120" s="198"/>
      <c r="J120" s="199">
        <f t="shared" si="0"/>
        <v>0</v>
      </c>
      <c r="K120" s="195" t="s">
        <v>21</v>
      </c>
      <c r="L120" s="61"/>
      <c r="M120" s="200" t="s">
        <v>21</v>
      </c>
      <c r="N120" s="201" t="s">
        <v>43</v>
      </c>
      <c r="O120" s="42"/>
      <c r="P120" s="202">
        <f t="shared" si="1"/>
        <v>0</v>
      </c>
      <c r="Q120" s="202">
        <v>0</v>
      </c>
      <c r="R120" s="202">
        <f t="shared" si="2"/>
        <v>0</v>
      </c>
      <c r="S120" s="202">
        <v>0</v>
      </c>
      <c r="T120" s="203">
        <f t="shared" si="3"/>
        <v>0</v>
      </c>
      <c r="AR120" s="24" t="s">
        <v>270</v>
      </c>
      <c r="AT120" s="24" t="s">
        <v>168</v>
      </c>
      <c r="AU120" s="24" t="s">
        <v>82</v>
      </c>
      <c r="AY120" s="24" t="s">
        <v>165</v>
      </c>
      <c r="BE120" s="204">
        <f t="shared" si="4"/>
        <v>0</v>
      </c>
      <c r="BF120" s="204">
        <f t="shared" si="5"/>
        <v>0</v>
      </c>
      <c r="BG120" s="204">
        <f t="shared" si="6"/>
        <v>0</v>
      </c>
      <c r="BH120" s="204">
        <f t="shared" si="7"/>
        <v>0</v>
      </c>
      <c r="BI120" s="204">
        <f t="shared" si="8"/>
        <v>0</v>
      </c>
      <c r="BJ120" s="24" t="s">
        <v>80</v>
      </c>
      <c r="BK120" s="204">
        <f t="shared" si="9"/>
        <v>0</v>
      </c>
      <c r="BL120" s="24" t="s">
        <v>270</v>
      </c>
      <c r="BM120" s="24" t="s">
        <v>952</v>
      </c>
    </row>
    <row r="121" spans="2:65" s="1" customFormat="1" ht="16.5" customHeight="1">
      <c r="B121" s="41"/>
      <c r="C121" s="193" t="s">
        <v>308</v>
      </c>
      <c r="D121" s="193" t="s">
        <v>168</v>
      </c>
      <c r="E121" s="194" t="s">
        <v>953</v>
      </c>
      <c r="F121" s="195" t="s">
        <v>954</v>
      </c>
      <c r="G121" s="196" t="s">
        <v>369</v>
      </c>
      <c r="H121" s="197">
        <v>88</v>
      </c>
      <c r="I121" s="198"/>
      <c r="J121" s="199">
        <f t="shared" si="0"/>
        <v>0</v>
      </c>
      <c r="K121" s="195" t="s">
        <v>21</v>
      </c>
      <c r="L121" s="61"/>
      <c r="M121" s="200" t="s">
        <v>21</v>
      </c>
      <c r="N121" s="201" t="s">
        <v>43</v>
      </c>
      <c r="O121" s="42"/>
      <c r="P121" s="202">
        <f t="shared" si="1"/>
        <v>0</v>
      </c>
      <c r="Q121" s="202">
        <v>0</v>
      </c>
      <c r="R121" s="202">
        <f t="shared" si="2"/>
        <v>0</v>
      </c>
      <c r="S121" s="202">
        <v>0</v>
      </c>
      <c r="T121" s="203">
        <f t="shared" si="3"/>
        <v>0</v>
      </c>
      <c r="AR121" s="24" t="s">
        <v>270</v>
      </c>
      <c r="AT121" s="24" t="s">
        <v>168</v>
      </c>
      <c r="AU121" s="24" t="s">
        <v>82</v>
      </c>
      <c r="AY121" s="24" t="s">
        <v>165</v>
      </c>
      <c r="BE121" s="204">
        <f t="shared" si="4"/>
        <v>0</v>
      </c>
      <c r="BF121" s="204">
        <f t="shared" si="5"/>
        <v>0</v>
      </c>
      <c r="BG121" s="204">
        <f t="shared" si="6"/>
        <v>0</v>
      </c>
      <c r="BH121" s="204">
        <f t="shared" si="7"/>
        <v>0</v>
      </c>
      <c r="BI121" s="204">
        <f t="shared" si="8"/>
        <v>0</v>
      </c>
      <c r="BJ121" s="24" t="s">
        <v>80</v>
      </c>
      <c r="BK121" s="204">
        <f t="shared" si="9"/>
        <v>0</v>
      </c>
      <c r="BL121" s="24" t="s">
        <v>270</v>
      </c>
      <c r="BM121" s="24" t="s">
        <v>955</v>
      </c>
    </row>
    <row r="122" spans="2:65" s="1" customFormat="1" ht="16.5" customHeight="1">
      <c r="B122" s="41"/>
      <c r="C122" s="193" t="s">
        <v>312</v>
      </c>
      <c r="D122" s="193" t="s">
        <v>168</v>
      </c>
      <c r="E122" s="194" t="s">
        <v>956</v>
      </c>
      <c r="F122" s="195" t="s">
        <v>957</v>
      </c>
      <c r="G122" s="196" t="s">
        <v>369</v>
      </c>
      <c r="H122" s="197">
        <v>85</v>
      </c>
      <c r="I122" s="198"/>
      <c r="J122" s="199">
        <f t="shared" si="0"/>
        <v>0</v>
      </c>
      <c r="K122" s="195" t="s">
        <v>172</v>
      </c>
      <c r="L122" s="61"/>
      <c r="M122" s="200" t="s">
        <v>21</v>
      </c>
      <c r="N122" s="201" t="s">
        <v>43</v>
      </c>
      <c r="O122" s="42"/>
      <c r="P122" s="202">
        <f t="shared" si="1"/>
        <v>0</v>
      </c>
      <c r="Q122" s="202">
        <v>0</v>
      </c>
      <c r="R122" s="202">
        <f t="shared" si="2"/>
        <v>0</v>
      </c>
      <c r="S122" s="202">
        <v>0.0018</v>
      </c>
      <c r="T122" s="203">
        <f t="shared" si="3"/>
        <v>0.153</v>
      </c>
      <c r="AR122" s="24" t="s">
        <v>270</v>
      </c>
      <c r="AT122" s="24" t="s">
        <v>168</v>
      </c>
      <c r="AU122" s="24" t="s">
        <v>82</v>
      </c>
      <c r="AY122" s="24" t="s">
        <v>165</v>
      </c>
      <c r="BE122" s="204">
        <f t="shared" si="4"/>
        <v>0</v>
      </c>
      <c r="BF122" s="204">
        <f t="shared" si="5"/>
        <v>0</v>
      </c>
      <c r="BG122" s="204">
        <f t="shared" si="6"/>
        <v>0</v>
      </c>
      <c r="BH122" s="204">
        <f t="shared" si="7"/>
        <v>0</v>
      </c>
      <c r="BI122" s="204">
        <f t="shared" si="8"/>
        <v>0</v>
      </c>
      <c r="BJ122" s="24" t="s">
        <v>80</v>
      </c>
      <c r="BK122" s="204">
        <f t="shared" si="9"/>
        <v>0</v>
      </c>
      <c r="BL122" s="24" t="s">
        <v>270</v>
      </c>
      <c r="BM122" s="24" t="s">
        <v>958</v>
      </c>
    </row>
    <row r="123" spans="2:65" s="1" customFormat="1" ht="16.5" customHeight="1">
      <c r="B123" s="41"/>
      <c r="C123" s="193" t="s">
        <v>317</v>
      </c>
      <c r="D123" s="193" t="s">
        <v>168</v>
      </c>
      <c r="E123" s="194" t="s">
        <v>959</v>
      </c>
      <c r="F123" s="195" t="s">
        <v>960</v>
      </c>
      <c r="G123" s="196" t="s">
        <v>369</v>
      </c>
      <c r="H123" s="197">
        <v>5</v>
      </c>
      <c r="I123" s="198"/>
      <c r="J123" s="199">
        <f t="shared" si="0"/>
        <v>0</v>
      </c>
      <c r="K123" s="195" t="s">
        <v>172</v>
      </c>
      <c r="L123" s="61"/>
      <c r="M123" s="200" t="s">
        <v>21</v>
      </c>
      <c r="N123" s="201" t="s">
        <v>43</v>
      </c>
      <c r="O123" s="42"/>
      <c r="P123" s="202">
        <f t="shared" si="1"/>
        <v>0</v>
      </c>
      <c r="Q123" s="202">
        <v>0</v>
      </c>
      <c r="R123" s="202">
        <f t="shared" si="2"/>
        <v>0</v>
      </c>
      <c r="S123" s="202">
        <v>0.00223</v>
      </c>
      <c r="T123" s="203">
        <f t="shared" si="3"/>
        <v>0.01115</v>
      </c>
      <c r="AR123" s="24" t="s">
        <v>270</v>
      </c>
      <c r="AT123" s="24" t="s">
        <v>168</v>
      </c>
      <c r="AU123" s="24" t="s">
        <v>82</v>
      </c>
      <c r="AY123" s="24" t="s">
        <v>165</v>
      </c>
      <c r="BE123" s="204">
        <f t="shared" si="4"/>
        <v>0</v>
      </c>
      <c r="BF123" s="204">
        <f t="shared" si="5"/>
        <v>0</v>
      </c>
      <c r="BG123" s="204">
        <f t="shared" si="6"/>
        <v>0</v>
      </c>
      <c r="BH123" s="204">
        <f t="shared" si="7"/>
        <v>0</v>
      </c>
      <c r="BI123" s="204">
        <f t="shared" si="8"/>
        <v>0</v>
      </c>
      <c r="BJ123" s="24" t="s">
        <v>80</v>
      </c>
      <c r="BK123" s="204">
        <f t="shared" si="9"/>
        <v>0</v>
      </c>
      <c r="BL123" s="24" t="s">
        <v>270</v>
      </c>
      <c r="BM123" s="24" t="s">
        <v>961</v>
      </c>
    </row>
    <row r="124" spans="2:65" s="1" customFormat="1" ht="16.5" customHeight="1">
      <c r="B124" s="41"/>
      <c r="C124" s="193" t="s">
        <v>323</v>
      </c>
      <c r="D124" s="193" t="s">
        <v>168</v>
      </c>
      <c r="E124" s="194" t="s">
        <v>799</v>
      </c>
      <c r="F124" s="195" t="s">
        <v>800</v>
      </c>
      <c r="G124" s="196" t="s">
        <v>369</v>
      </c>
      <c r="H124" s="197">
        <v>95</v>
      </c>
      <c r="I124" s="198"/>
      <c r="J124" s="199">
        <f t="shared" si="0"/>
        <v>0</v>
      </c>
      <c r="K124" s="195" t="s">
        <v>172</v>
      </c>
      <c r="L124" s="61"/>
      <c r="M124" s="200" t="s">
        <v>21</v>
      </c>
      <c r="N124" s="201" t="s">
        <v>43</v>
      </c>
      <c r="O124" s="42"/>
      <c r="P124" s="202">
        <f t="shared" si="1"/>
        <v>0</v>
      </c>
      <c r="Q124" s="202">
        <v>0</v>
      </c>
      <c r="R124" s="202">
        <f t="shared" si="2"/>
        <v>0</v>
      </c>
      <c r="S124" s="202">
        <v>0.024</v>
      </c>
      <c r="T124" s="203">
        <f t="shared" si="3"/>
        <v>2.2800000000000002</v>
      </c>
      <c r="AR124" s="24" t="s">
        <v>270</v>
      </c>
      <c r="AT124" s="24" t="s">
        <v>168</v>
      </c>
      <c r="AU124" s="24" t="s">
        <v>82</v>
      </c>
      <c r="AY124" s="24" t="s">
        <v>165</v>
      </c>
      <c r="BE124" s="204">
        <f t="shared" si="4"/>
        <v>0</v>
      </c>
      <c r="BF124" s="204">
        <f t="shared" si="5"/>
        <v>0</v>
      </c>
      <c r="BG124" s="204">
        <f t="shared" si="6"/>
        <v>0</v>
      </c>
      <c r="BH124" s="204">
        <f t="shared" si="7"/>
        <v>0</v>
      </c>
      <c r="BI124" s="204">
        <f t="shared" si="8"/>
        <v>0</v>
      </c>
      <c r="BJ124" s="24" t="s">
        <v>80</v>
      </c>
      <c r="BK124" s="204">
        <f t="shared" si="9"/>
        <v>0</v>
      </c>
      <c r="BL124" s="24" t="s">
        <v>270</v>
      </c>
      <c r="BM124" s="24" t="s">
        <v>962</v>
      </c>
    </row>
    <row r="125" spans="2:65" s="1" customFormat="1" ht="16.5" customHeight="1">
      <c r="B125" s="41"/>
      <c r="C125" s="193" t="s">
        <v>328</v>
      </c>
      <c r="D125" s="193" t="s">
        <v>168</v>
      </c>
      <c r="E125" s="194" t="s">
        <v>963</v>
      </c>
      <c r="F125" s="195" t="s">
        <v>964</v>
      </c>
      <c r="G125" s="196" t="s">
        <v>369</v>
      </c>
      <c r="H125" s="197">
        <v>85</v>
      </c>
      <c r="I125" s="198"/>
      <c r="J125" s="199">
        <f t="shared" si="0"/>
        <v>0</v>
      </c>
      <c r="K125" s="195" t="s">
        <v>172</v>
      </c>
      <c r="L125" s="61"/>
      <c r="M125" s="200" t="s">
        <v>21</v>
      </c>
      <c r="N125" s="201" t="s">
        <v>43</v>
      </c>
      <c r="O125" s="42"/>
      <c r="P125" s="202">
        <f t="shared" si="1"/>
        <v>0</v>
      </c>
      <c r="Q125" s="202">
        <v>0</v>
      </c>
      <c r="R125" s="202">
        <f t="shared" si="2"/>
        <v>0</v>
      </c>
      <c r="S125" s="202">
        <v>0</v>
      </c>
      <c r="T125" s="203">
        <f t="shared" si="3"/>
        <v>0</v>
      </c>
      <c r="AR125" s="24" t="s">
        <v>270</v>
      </c>
      <c r="AT125" s="24" t="s">
        <v>168</v>
      </c>
      <c r="AU125" s="24" t="s">
        <v>82</v>
      </c>
      <c r="AY125" s="24" t="s">
        <v>165</v>
      </c>
      <c r="BE125" s="204">
        <f t="shared" si="4"/>
        <v>0</v>
      </c>
      <c r="BF125" s="204">
        <f t="shared" si="5"/>
        <v>0</v>
      </c>
      <c r="BG125" s="204">
        <f t="shared" si="6"/>
        <v>0</v>
      </c>
      <c r="BH125" s="204">
        <f t="shared" si="7"/>
        <v>0</v>
      </c>
      <c r="BI125" s="204">
        <f t="shared" si="8"/>
        <v>0</v>
      </c>
      <c r="BJ125" s="24" t="s">
        <v>80</v>
      </c>
      <c r="BK125" s="204">
        <f t="shared" si="9"/>
        <v>0</v>
      </c>
      <c r="BL125" s="24" t="s">
        <v>270</v>
      </c>
      <c r="BM125" s="24" t="s">
        <v>965</v>
      </c>
    </row>
    <row r="126" spans="2:65" s="1" customFormat="1" ht="16.5" customHeight="1">
      <c r="B126" s="41"/>
      <c r="C126" s="250" t="s">
        <v>333</v>
      </c>
      <c r="D126" s="250" t="s">
        <v>430</v>
      </c>
      <c r="E126" s="251" t="s">
        <v>966</v>
      </c>
      <c r="F126" s="252" t="s">
        <v>967</v>
      </c>
      <c r="G126" s="253" t="s">
        <v>369</v>
      </c>
      <c r="H126" s="254">
        <v>13</v>
      </c>
      <c r="I126" s="255"/>
      <c r="J126" s="256">
        <f t="shared" si="0"/>
        <v>0</v>
      </c>
      <c r="K126" s="252" t="s">
        <v>172</v>
      </c>
      <c r="L126" s="257"/>
      <c r="M126" s="258" t="s">
        <v>21</v>
      </c>
      <c r="N126" s="259" t="s">
        <v>43</v>
      </c>
      <c r="O126" s="42"/>
      <c r="P126" s="202">
        <f t="shared" si="1"/>
        <v>0</v>
      </c>
      <c r="Q126" s="202">
        <v>0.00123</v>
      </c>
      <c r="R126" s="202">
        <f t="shared" si="2"/>
        <v>0.01599</v>
      </c>
      <c r="S126" s="202">
        <v>0</v>
      </c>
      <c r="T126" s="203">
        <f t="shared" si="3"/>
        <v>0</v>
      </c>
      <c r="AR126" s="24" t="s">
        <v>348</v>
      </c>
      <c r="AT126" s="24" t="s">
        <v>430</v>
      </c>
      <c r="AU126" s="24" t="s">
        <v>82</v>
      </c>
      <c r="AY126" s="24" t="s">
        <v>165</v>
      </c>
      <c r="BE126" s="204">
        <f t="shared" si="4"/>
        <v>0</v>
      </c>
      <c r="BF126" s="204">
        <f t="shared" si="5"/>
        <v>0</v>
      </c>
      <c r="BG126" s="204">
        <f t="shared" si="6"/>
        <v>0</v>
      </c>
      <c r="BH126" s="204">
        <f t="shared" si="7"/>
        <v>0</v>
      </c>
      <c r="BI126" s="204">
        <f t="shared" si="8"/>
        <v>0</v>
      </c>
      <c r="BJ126" s="24" t="s">
        <v>80</v>
      </c>
      <c r="BK126" s="204">
        <f t="shared" si="9"/>
        <v>0</v>
      </c>
      <c r="BL126" s="24" t="s">
        <v>270</v>
      </c>
      <c r="BM126" s="24" t="s">
        <v>968</v>
      </c>
    </row>
    <row r="127" spans="2:65" s="1" customFormat="1" ht="16.5" customHeight="1">
      <c r="B127" s="41"/>
      <c r="C127" s="250" t="s">
        <v>339</v>
      </c>
      <c r="D127" s="250" t="s">
        <v>430</v>
      </c>
      <c r="E127" s="251" t="s">
        <v>969</v>
      </c>
      <c r="F127" s="252" t="s">
        <v>970</v>
      </c>
      <c r="G127" s="253" t="s">
        <v>369</v>
      </c>
      <c r="H127" s="254">
        <v>66</v>
      </c>
      <c r="I127" s="255"/>
      <c r="J127" s="256">
        <f t="shared" si="0"/>
        <v>0</v>
      </c>
      <c r="K127" s="252" t="s">
        <v>172</v>
      </c>
      <c r="L127" s="257"/>
      <c r="M127" s="258" t="s">
        <v>21</v>
      </c>
      <c r="N127" s="259" t="s">
        <v>43</v>
      </c>
      <c r="O127" s="42"/>
      <c r="P127" s="202">
        <f t="shared" si="1"/>
        <v>0</v>
      </c>
      <c r="Q127" s="202">
        <v>0.00139</v>
      </c>
      <c r="R127" s="202">
        <f t="shared" si="2"/>
        <v>0.09174</v>
      </c>
      <c r="S127" s="202">
        <v>0</v>
      </c>
      <c r="T127" s="203">
        <f t="shared" si="3"/>
        <v>0</v>
      </c>
      <c r="AR127" s="24" t="s">
        <v>348</v>
      </c>
      <c r="AT127" s="24" t="s">
        <v>430</v>
      </c>
      <c r="AU127" s="24" t="s">
        <v>82</v>
      </c>
      <c r="AY127" s="24" t="s">
        <v>165</v>
      </c>
      <c r="BE127" s="204">
        <f t="shared" si="4"/>
        <v>0</v>
      </c>
      <c r="BF127" s="204">
        <f t="shared" si="5"/>
        <v>0</v>
      </c>
      <c r="BG127" s="204">
        <f t="shared" si="6"/>
        <v>0</v>
      </c>
      <c r="BH127" s="204">
        <f t="shared" si="7"/>
        <v>0</v>
      </c>
      <c r="BI127" s="204">
        <f t="shared" si="8"/>
        <v>0</v>
      </c>
      <c r="BJ127" s="24" t="s">
        <v>80</v>
      </c>
      <c r="BK127" s="204">
        <f t="shared" si="9"/>
        <v>0</v>
      </c>
      <c r="BL127" s="24" t="s">
        <v>270</v>
      </c>
      <c r="BM127" s="24" t="s">
        <v>971</v>
      </c>
    </row>
    <row r="128" spans="2:65" s="1" customFormat="1" ht="16.5" customHeight="1">
      <c r="B128" s="41"/>
      <c r="C128" s="250" t="s">
        <v>344</v>
      </c>
      <c r="D128" s="250" t="s">
        <v>430</v>
      </c>
      <c r="E128" s="251" t="s">
        <v>972</v>
      </c>
      <c r="F128" s="252" t="s">
        <v>973</v>
      </c>
      <c r="G128" s="253" t="s">
        <v>369</v>
      </c>
      <c r="H128" s="254">
        <v>4</v>
      </c>
      <c r="I128" s="255"/>
      <c r="J128" s="256">
        <f t="shared" si="0"/>
        <v>0</v>
      </c>
      <c r="K128" s="252" t="s">
        <v>172</v>
      </c>
      <c r="L128" s="257"/>
      <c r="M128" s="258" t="s">
        <v>21</v>
      </c>
      <c r="N128" s="259" t="s">
        <v>43</v>
      </c>
      <c r="O128" s="42"/>
      <c r="P128" s="202">
        <f t="shared" si="1"/>
        <v>0</v>
      </c>
      <c r="Q128" s="202">
        <v>0.00092</v>
      </c>
      <c r="R128" s="202">
        <f t="shared" si="2"/>
        <v>0.00368</v>
      </c>
      <c r="S128" s="202">
        <v>0</v>
      </c>
      <c r="T128" s="203">
        <f t="shared" si="3"/>
        <v>0</v>
      </c>
      <c r="AR128" s="24" t="s">
        <v>348</v>
      </c>
      <c r="AT128" s="24" t="s">
        <v>430</v>
      </c>
      <c r="AU128" s="24" t="s">
        <v>82</v>
      </c>
      <c r="AY128" s="24" t="s">
        <v>165</v>
      </c>
      <c r="BE128" s="204">
        <f t="shared" si="4"/>
        <v>0</v>
      </c>
      <c r="BF128" s="204">
        <f t="shared" si="5"/>
        <v>0</v>
      </c>
      <c r="BG128" s="204">
        <f t="shared" si="6"/>
        <v>0</v>
      </c>
      <c r="BH128" s="204">
        <f t="shared" si="7"/>
        <v>0</v>
      </c>
      <c r="BI128" s="204">
        <f t="shared" si="8"/>
        <v>0</v>
      </c>
      <c r="BJ128" s="24" t="s">
        <v>80</v>
      </c>
      <c r="BK128" s="204">
        <f t="shared" si="9"/>
        <v>0</v>
      </c>
      <c r="BL128" s="24" t="s">
        <v>270</v>
      </c>
      <c r="BM128" s="24" t="s">
        <v>974</v>
      </c>
    </row>
    <row r="129" spans="2:65" s="1" customFormat="1" ht="16.5" customHeight="1">
      <c r="B129" s="41"/>
      <c r="C129" s="250" t="s">
        <v>348</v>
      </c>
      <c r="D129" s="250" t="s">
        <v>430</v>
      </c>
      <c r="E129" s="251" t="s">
        <v>975</v>
      </c>
      <c r="F129" s="252" t="s">
        <v>976</v>
      </c>
      <c r="G129" s="253" t="s">
        <v>369</v>
      </c>
      <c r="H129" s="254">
        <v>2</v>
      </c>
      <c r="I129" s="255"/>
      <c r="J129" s="256">
        <f t="shared" si="0"/>
        <v>0</v>
      </c>
      <c r="K129" s="252" t="s">
        <v>172</v>
      </c>
      <c r="L129" s="257"/>
      <c r="M129" s="258" t="s">
        <v>21</v>
      </c>
      <c r="N129" s="259" t="s">
        <v>43</v>
      </c>
      <c r="O129" s="42"/>
      <c r="P129" s="202">
        <f t="shared" si="1"/>
        <v>0</v>
      </c>
      <c r="Q129" s="202">
        <v>0.00108</v>
      </c>
      <c r="R129" s="202">
        <f t="shared" si="2"/>
        <v>0.00216</v>
      </c>
      <c r="S129" s="202">
        <v>0</v>
      </c>
      <c r="T129" s="203">
        <f t="shared" si="3"/>
        <v>0</v>
      </c>
      <c r="AR129" s="24" t="s">
        <v>348</v>
      </c>
      <c r="AT129" s="24" t="s">
        <v>430</v>
      </c>
      <c r="AU129" s="24" t="s">
        <v>82</v>
      </c>
      <c r="AY129" s="24" t="s">
        <v>165</v>
      </c>
      <c r="BE129" s="204">
        <f t="shared" si="4"/>
        <v>0</v>
      </c>
      <c r="BF129" s="204">
        <f t="shared" si="5"/>
        <v>0</v>
      </c>
      <c r="BG129" s="204">
        <f t="shared" si="6"/>
        <v>0</v>
      </c>
      <c r="BH129" s="204">
        <f t="shared" si="7"/>
        <v>0</v>
      </c>
      <c r="BI129" s="204">
        <f t="shared" si="8"/>
        <v>0</v>
      </c>
      <c r="BJ129" s="24" t="s">
        <v>80</v>
      </c>
      <c r="BK129" s="204">
        <f t="shared" si="9"/>
        <v>0</v>
      </c>
      <c r="BL129" s="24" t="s">
        <v>270</v>
      </c>
      <c r="BM129" s="24" t="s">
        <v>977</v>
      </c>
    </row>
    <row r="130" spans="2:65" s="1" customFormat="1" ht="16.5" customHeight="1">
      <c r="B130" s="41"/>
      <c r="C130" s="193" t="s">
        <v>352</v>
      </c>
      <c r="D130" s="193" t="s">
        <v>168</v>
      </c>
      <c r="E130" s="194" t="s">
        <v>978</v>
      </c>
      <c r="F130" s="195" t="s">
        <v>979</v>
      </c>
      <c r="G130" s="196" t="s">
        <v>369</v>
      </c>
      <c r="H130" s="197">
        <v>5</v>
      </c>
      <c r="I130" s="198"/>
      <c r="J130" s="199">
        <f t="shared" si="0"/>
        <v>0</v>
      </c>
      <c r="K130" s="195" t="s">
        <v>172</v>
      </c>
      <c r="L130" s="61"/>
      <c r="M130" s="200" t="s">
        <v>21</v>
      </c>
      <c r="N130" s="201" t="s">
        <v>43</v>
      </c>
      <c r="O130" s="42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AR130" s="24" t="s">
        <v>270</v>
      </c>
      <c r="AT130" s="24" t="s">
        <v>168</v>
      </c>
      <c r="AU130" s="24" t="s">
        <v>82</v>
      </c>
      <c r="AY130" s="24" t="s">
        <v>165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24" t="s">
        <v>80</v>
      </c>
      <c r="BK130" s="204">
        <f t="shared" si="9"/>
        <v>0</v>
      </c>
      <c r="BL130" s="24" t="s">
        <v>270</v>
      </c>
      <c r="BM130" s="24" t="s">
        <v>980</v>
      </c>
    </row>
    <row r="131" spans="2:65" s="1" customFormat="1" ht="16.5" customHeight="1">
      <c r="B131" s="41"/>
      <c r="C131" s="250" t="s">
        <v>358</v>
      </c>
      <c r="D131" s="250" t="s">
        <v>430</v>
      </c>
      <c r="E131" s="251" t="s">
        <v>981</v>
      </c>
      <c r="F131" s="252" t="s">
        <v>982</v>
      </c>
      <c r="G131" s="253" t="s">
        <v>369</v>
      </c>
      <c r="H131" s="254">
        <v>3</v>
      </c>
      <c r="I131" s="255"/>
      <c r="J131" s="256">
        <f t="shared" si="0"/>
        <v>0</v>
      </c>
      <c r="K131" s="252" t="s">
        <v>172</v>
      </c>
      <c r="L131" s="257"/>
      <c r="M131" s="258" t="s">
        <v>21</v>
      </c>
      <c r="N131" s="259" t="s">
        <v>43</v>
      </c>
      <c r="O131" s="42"/>
      <c r="P131" s="202">
        <f t="shared" si="1"/>
        <v>0</v>
      </c>
      <c r="Q131" s="202">
        <v>0.00223</v>
      </c>
      <c r="R131" s="202">
        <f t="shared" si="2"/>
        <v>0.006690000000000001</v>
      </c>
      <c r="S131" s="202">
        <v>0</v>
      </c>
      <c r="T131" s="203">
        <f t="shared" si="3"/>
        <v>0</v>
      </c>
      <c r="AR131" s="24" t="s">
        <v>348</v>
      </c>
      <c r="AT131" s="24" t="s">
        <v>430</v>
      </c>
      <c r="AU131" s="24" t="s">
        <v>82</v>
      </c>
      <c r="AY131" s="24" t="s">
        <v>165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24" t="s">
        <v>80</v>
      </c>
      <c r="BK131" s="204">
        <f t="shared" si="9"/>
        <v>0</v>
      </c>
      <c r="BL131" s="24" t="s">
        <v>270</v>
      </c>
      <c r="BM131" s="24" t="s">
        <v>983</v>
      </c>
    </row>
    <row r="132" spans="2:65" s="1" customFormat="1" ht="16.5" customHeight="1">
      <c r="B132" s="41"/>
      <c r="C132" s="250" t="s">
        <v>366</v>
      </c>
      <c r="D132" s="250" t="s">
        <v>430</v>
      </c>
      <c r="E132" s="251" t="s">
        <v>984</v>
      </c>
      <c r="F132" s="252" t="s">
        <v>985</v>
      </c>
      <c r="G132" s="253" t="s">
        <v>369</v>
      </c>
      <c r="H132" s="254">
        <v>2</v>
      </c>
      <c r="I132" s="255"/>
      <c r="J132" s="256">
        <f t="shared" si="0"/>
        <v>0</v>
      </c>
      <c r="K132" s="252" t="s">
        <v>21</v>
      </c>
      <c r="L132" s="257"/>
      <c r="M132" s="258" t="s">
        <v>21</v>
      </c>
      <c r="N132" s="259" t="s">
        <v>43</v>
      </c>
      <c r="O132" s="42"/>
      <c r="P132" s="202">
        <f t="shared" si="1"/>
        <v>0</v>
      </c>
      <c r="Q132" s="202">
        <v>0.00223</v>
      </c>
      <c r="R132" s="202">
        <f t="shared" si="2"/>
        <v>0.00446</v>
      </c>
      <c r="S132" s="202">
        <v>0</v>
      </c>
      <c r="T132" s="203">
        <f t="shared" si="3"/>
        <v>0</v>
      </c>
      <c r="AR132" s="24" t="s">
        <v>348</v>
      </c>
      <c r="AT132" s="24" t="s">
        <v>430</v>
      </c>
      <c r="AU132" s="24" t="s">
        <v>82</v>
      </c>
      <c r="AY132" s="24" t="s">
        <v>165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24" t="s">
        <v>80</v>
      </c>
      <c r="BK132" s="204">
        <f t="shared" si="9"/>
        <v>0</v>
      </c>
      <c r="BL132" s="24" t="s">
        <v>270</v>
      </c>
      <c r="BM132" s="24" t="s">
        <v>986</v>
      </c>
    </row>
    <row r="133" spans="2:65" s="1" customFormat="1" ht="16.5" customHeight="1">
      <c r="B133" s="41"/>
      <c r="C133" s="193" t="s">
        <v>372</v>
      </c>
      <c r="D133" s="193" t="s">
        <v>168</v>
      </c>
      <c r="E133" s="194" t="s">
        <v>419</v>
      </c>
      <c r="F133" s="195" t="s">
        <v>420</v>
      </c>
      <c r="G133" s="196" t="s">
        <v>391</v>
      </c>
      <c r="H133" s="249"/>
      <c r="I133" s="198"/>
      <c r="J133" s="199">
        <f t="shared" si="0"/>
        <v>0</v>
      </c>
      <c r="K133" s="195" t="s">
        <v>172</v>
      </c>
      <c r="L133" s="61"/>
      <c r="M133" s="200" t="s">
        <v>21</v>
      </c>
      <c r="N133" s="201" t="s">
        <v>43</v>
      </c>
      <c r="O133" s="42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AR133" s="24" t="s">
        <v>270</v>
      </c>
      <c r="AT133" s="24" t="s">
        <v>168</v>
      </c>
      <c r="AU133" s="24" t="s">
        <v>82</v>
      </c>
      <c r="AY133" s="24" t="s">
        <v>165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24" t="s">
        <v>80</v>
      </c>
      <c r="BK133" s="204">
        <f t="shared" si="9"/>
        <v>0</v>
      </c>
      <c r="BL133" s="24" t="s">
        <v>270</v>
      </c>
      <c r="BM133" s="24" t="s">
        <v>987</v>
      </c>
    </row>
    <row r="134" spans="2:63" s="10" customFormat="1" ht="29.85" customHeight="1">
      <c r="B134" s="177"/>
      <c r="C134" s="178"/>
      <c r="D134" s="179" t="s">
        <v>71</v>
      </c>
      <c r="E134" s="191" t="s">
        <v>422</v>
      </c>
      <c r="F134" s="191" t="s">
        <v>423</v>
      </c>
      <c r="G134" s="178"/>
      <c r="H134" s="178"/>
      <c r="I134" s="181"/>
      <c r="J134" s="192">
        <f>BK134</f>
        <v>0</v>
      </c>
      <c r="K134" s="178"/>
      <c r="L134" s="183"/>
      <c r="M134" s="184"/>
      <c r="N134" s="185"/>
      <c r="O134" s="185"/>
      <c r="P134" s="186">
        <f>SUM(P135:P137)</f>
        <v>0</v>
      </c>
      <c r="Q134" s="185"/>
      <c r="R134" s="186">
        <f>SUM(R135:R137)</f>
        <v>0</v>
      </c>
      <c r="S134" s="185"/>
      <c r="T134" s="187">
        <f>SUM(T135:T137)</f>
        <v>0.36000000000000004</v>
      </c>
      <c r="AR134" s="188" t="s">
        <v>82</v>
      </c>
      <c r="AT134" s="189" t="s">
        <v>71</v>
      </c>
      <c r="AU134" s="189" t="s">
        <v>80</v>
      </c>
      <c r="AY134" s="188" t="s">
        <v>165</v>
      </c>
      <c r="BK134" s="190">
        <f>SUM(BK135:BK137)</f>
        <v>0</v>
      </c>
    </row>
    <row r="135" spans="2:65" s="1" customFormat="1" ht="25.5" customHeight="1">
      <c r="B135" s="41"/>
      <c r="C135" s="193" t="s">
        <v>379</v>
      </c>
      <c r="D135" s="193" t="s">
        <v>168</v>
      </c>
      <c r="E135" s="194" t="s">
        <v>988</v>
      </c>
      <c r="F135" s="195" t="s">
        <v>989</v>
      </c>
      <c r="G135" s="196" t="s">
        <v>369</v>
      </c>
      <c r="H135" s="197">
        <v>2</v>
      </c>
      <c r="I135" s="198"/>
      <c r="J135" s="199">
        <f>ROUND(I135*H135,2)</f>
        <v>0</v>
      </c>
      <c r="K135" s="195" t="s">
        <v>21</v>
      </c>
      <c r="L135" s="61"/>
      <c r="M135" s="200" t="s">
        <v>21</v>
      </c>
      <c r="N135" s="201" t="s">
        <v>43</v>
      </c>
      <c r="O135" s="42"/>
      <c r="P135" s="202">
        <f>O135*H135</f>
        <v>0</v>
      </c>
      <c r="Q135" s="202">
        <v>0</v>
      </c>
      <c r="R135" s="202">
        <f>Q135*H135</f>
        <v>0</v>
      </c>
      <c r="S135" s="202">
        <v>0.04</v>
      </c>
      <c r="T135" s="203">
        <f>S135*H135</f>
        <v>0.08</v>
      </c>
      <c r="AR135" s="24" t="s">
        <v>270</v>
      </c>
      <c r="AT135" s="24" t="s">
        <v>168</v>
      </c>
      <c r="AU135" s="24" t="s">
        <v>82</v>
      </c>
      <c r="AY135" s="24" t="s">
        <v>165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4" t="s">
        <v>80</v>
      </c>
      <c r="BK135" s="204">
        <f>ROUND(I135*H135,2)</f>
        <v>0</v>
      </c>
      <c r="BL135" s="24" t="s">
        <v>270</v>
      </c>
      <c r="BM135" s="24" t="s">
        <v>990</v>
      </c>
    </row>
    <row r="136" spans="2:65" s="1" customFormat="1" ht="25.5" customHeight="1">
      <c r="B136" s="41"/>
      <c r="C136" s="193" t="s">
        <v>383</v>
      </c>
      <c r="D136" s="193" t="s">
        <v>168</v>
      </c>
      <c r="E136" s="194" t="s">
        <v>991</v>
      </c>
      <c r="F136" s="195" t="s">
        <v>992</v>
      </c>
      <c r="G136" s="196" t="s">
        <v>369</v>
      </c>
      <c r="H136" s="197">
        <v>7</v>
      </c>
      <c r="I136" s="198"/>
      <c r="J136" s="199">
        <f>ROUND(I136*H136,2)</f>
        <v>0</v>
      </c>
      <c r="K136" s="195" t="s">
        <v>21</v>
      </c>
      <c r="L136" s="61"/>
      <c r="M136" s="200" t="s">
        <v>21</v>
      </c>
      <c r="N136" s="201" t="s">
        <v>43</v>
      </c>
      <c r="O136" s="42"/>
      <c r="P136" s="202">
        <f>O136*H136</f>
        <v>0</v>
      </c>
      <c r="Q136" s="202">
        <v>0</v>
      </c>
      <c r="R136" s="202">
        <f>Q136*H136</f>
        <v>0</v>
      </c>
      <c r="S136" s="202">
        <v>0.04</v>
      </c>
      <c r="T136" s="203">
        <f>S136*H136</f>
        <v>0.28</v>
      </c>
      <c r="AR136" s="24" t="s">
        <v>270</v>
      </c>
      <c r="AT136" s="24" t="s">
        <v>168</v>
      </c>
      <c r="AU136" s="24" t="s">
        <v>82</v>
      </c>
      <c r="AY136" s="24" t="s">
        <v>165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4" t="s">
        <v>80</v>
      </c>
      <c r="BK136" s="204">
        <f>ROUND(I136*H136,2)</f>
        <v>0</v>
      </c>
      <c r="BL136" s="24" t="s">
        <v>270</v>
      </c>
      <c r="BM136" s="24" t="s">
        <v>993</v>
      </c>
    </row>
    <row r="137" spans="2:65" s="1" customFormat="1" ht="16.5" customHeight="1">
      <c r="B137" s="41"/>
      <c r="C137" s="193" t="s">
        <v>388</v>
      </c>
      <c r="D137" s="193" t="s">
        <v>168</v>
      </c>
      <c r="E137" s="194" t="s">
        <v>444</v>
      </c>
      <c r="F137" s="195" t="s">
        <v>445</v>
      </c>
      <c r="G137" s="196" t="s">
        <v>391</v>
      </c>
      <c r="H137" s="249"/>
      <c r="I137" s="198"/>
      <c r="J137" s="199">
        <f>ROUND(I137*H137,2)</f>
        <v>0</v>
      </c>
      <c r="K137" s="195" t="s">
        <v>172</v>
      </c>
      <c r="L137" s="61"/>
      <c r="M137" s="200" t="s">
        <v>21</v>
      </c>
      <c r="N137" s="201" t="s">
        <v>43</v>
      </c>
      <c r="O137" s="42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AR137" s="24" t="s">
        <v>270</v>
      </c>
      <c r="AT137" s="24" t="s">
        <v>168</v>
      </c>
      <c r="AU137" s="24" t="s">
        <v>82</v>
      </c>
      <c r="AY137" s="24" t="s">
        <v>165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4" t="s">
        <v>80</v>
      </c>
      <c r="BK137" s="204">
        <f>ROUND(I137*H137,2)</f>
        <v>0</v>
      </c>
      <c r="BL137" s="24" t="s">
        <v>270</v>
      </c>
      <c r="BM137" s="24" t="s">
        <v>994</v>
      </c>
    </row>
    <row r="138" spans="2:63" s="10" customFormat="1" ht="29.85" customHeight="1">
      <c r="B138" s="177"/>
      <c r="C138" s="178"/>
      <c r="D138" s="179" t="s">
        <v>71</v>
      </c>
      <c r="E138" s="191" t="s">
        <v>995</v>
      </c>
      <c r="F138" s="191" t="s">
        <v>996</v>
      </c>
      <c r="G138" s="178"/>
      <c r="H138" s="178"/>
      <c r="I138" s="181"/>
      <c r="J138" s="192">
        <f>BK138</f>
        <v>0</v>
      </c>
      <c r="K138" s="178"/>
      <c r="L138" s="183"/>
      <c r="M138" s="184"/>
      <c r="N138" s="185"/>
      <c r="O138" s="185"/>
      <c r="P138" s="186">
        <f>P139</f>
        <v>0</v>
      </c>
      <c r="Q138" s="185"/>
      <c r="R138" s="186">
        <f>R139</f>
        <v>0.01317</v>
      </c>
      <c r="S138" s="185"/>
      <c r="T138" s="187">
        <f>T139</f>
        <v>0</v>
      </c>
      <c r="AR138" s="188" t="s">
        <v>82</v>
      </c>
      <c r="AT138" s="189" t="s">
        <v>71</v>
      </c>
      <c r="AU138" s="189" t="s">
        <v>80</v>
      </c>
      <c r="AY138" s="188" t="s">
        <v>165</v>
      </c>
      <c r="BK138" s="190">
        <f>BK139</f>
        <v>0</v>
      </c>
    </row>
    <row r="139" spans="2:65" s="1" customFormat="1" ht="25.5" customHeight="1">
      <c r="B139" s="41"/>
      <c r="C139" s="193" t="s">
        <v>395</v>
      </c>
      <c r="D139" s="193" t="s">
        <v>168</v>
      </c>
      <c r="E139" s="194" t="s">
        <v>997</v>
      </c>
      <c r="F139" s="195" t="s">
        <v>998</v>
      </c>
      <c r="G139" s="196" t="s">
        <v>306</v>
      </c>
      <c r="H139" s="197">
        <v>1</v>
      </c>
      <c r="I139" s="198"/>
      <c r="J139" s="199">
        <f>ROUND(I139*H139,2)</f>
        <v>0</v>
      </c>
      <c r="K139" s="195" t="s">
        <v>21</v>
      </c>
      <c r="L139" s="61"/>
      <c r="M139" s="200" t="s">
        <v>21</v>
      </c>
      <c r="N139" s="268" t="s">
        <v>43</v>
      </c>
      <c r="O139" s="269"/>
      <c r="P139" s="270">
        <f>O139*H139</f>
        <v>0</v>
      </c>
      <c r="Q139" s="270">
        <v>0.01317</v>
      </c>
      <c r="R139" s="270">
        <f>Q139*H139</f>
        <v>0.01317</v>
      </c>
      <c r="S139" s="270">
        <v>0</v>
      </c>
      <c r="T139" s="271">
        <f>S139*H139</f>
        <v>0</v>
      </c>
      <c r="AR139" s="24" t="s">
        <v>270</v>
      </c>
      <c r="AT139" s="24" t="s">
        <v>168</v>
      </c>
      <c r="AU139" s="24" t="s">
        <v>82</v>
      </c>
      <c r="AY139" s="24" t="s">
        <v>165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4" t="s">
        <v>80</v>
      </c>
      <c r="BK139" s="204">
        <f>ROUND(I139*H139,2)</f>
        <v>0</v>
      </c>
      <c r="BL139" s="24" t="s">
        <v>270</v>
      </c>
      <c r="BM139" s="24" t="s">
        <v>999</v>
      </c>
    </row>
    <row r="140" spans="2:12" s="1" customFormat="1" ht="6.95" customHeight="1">
      <c r="B140" s="56"/>
      <c r="C140" s="57"/>
      <c r="D140" s="57"/>
      <c r="E140" s="57"/>
      <c r="F140" s="57"/>
      <c r="G140" s="57"/>
      <c r="H140" s="57"/>
      <c r="I140" s="140"/>
      <c r="J140" s="57"/>
      <c r="K140" s="57"/>
      <c r="L140" s="61"/>
    </row>
  </sheetData>
  <sheetProtection algorithmName="SHA-512" hashValue="n78XUrkUX82kE1iJj5iNPdwmOlmxRIp3vyq3Hdv+CcXxtQkiyqkIOesmXGGebz3GsfvKetrxyjRoww4kk2+iHw==" saltValue="6IImBhoEztZuy1khQ7F/rVr/R0n0KGNpQrFSp89f81vQv3UepmaWVz9a1HXP+SlULk6fcbT+cPfc9NJ8LBT0Lw==" spinCount="100000" sheet="1" objects="1" scenarios="1" formatColumns="0" formatRows="0" autoFilter="0"/>
  <autoFilter ref="C85:K139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7"/>
  <sheetViews>
    <sheetView showGridLines="0" workbookViewId="0" topLeftCell="A1">
      <pane ySplit="1" topLeftCell="A2" activePane="bottomLeft" state="frozen"/>
      <selection pane="bottomLeft" activeCell="J27" sqref="J2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394" t="s">
        <v>93</v>
      </c>
      <c r="H1" s="394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4" t="s">
        <v>91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82</v>
      </c>
    </row>
    <row r="4" spans="2:46" ht="36.95" customHeight="1">
      <c r="B4" s="28"/>
      <c r="C4" s="29"/>
      <c r="D4" s="30" t="s">
        <v>101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16.5" customHeight="1">
      <c r="B7" s="28"/>
      <c r="C7" s="29"/>
      <c r="D7" s="29"/>
      <c r="E7" s="395" t="str">
        <f>'Rekapitulace stavby'!K6</f>
        <v>Stavební úpravy v budově Krajské správy ČSÚ HK</v>
      </c>
      <c r="F7" s="396"/>
      <c r="G7" s="396"/>
      <c r="H7" s="396"/>
      <c r="I7" s="118"/>
      <c r="J7" s="29"/>
      <c r="K7" s="31"/>
    </row>
    <row r="8" spans="2:11" s="1" customFormat="1" ht="15">
      <c r="B8" s="41"/>
      <c r="C8" s="42"/>
      <c r="D8" s="37" t="s">
        <v>110</v>
      </c>
      <c r="E8" s="42"/>
      <c r="F8" s="42"/>
      <c r="G8" s="42"/>
      <c r="H8" s="42"/>
      <c r="I8" s="119"/>
      <c r="J8" s="42"/>
      <c r="K8" s="45"/>
    </row>
    <row r="9" spans="2:11" s="1" customFormat="1" ht="36.95" customHeight="1">
      <c r="B9" s="41"/>
      <c r="C9" s="42"/>
      <c r="D9" s="42"/>
      <c r="E9" s="397" t="s">
        <v>1000</v>
      </c>
      <c r="F9" s="398"/>
      <c r="G9" s="398"/>
      <c r="H9" s="398"/>
      <c r="I9" s="119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0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20" t="s">
        <v>25</v>
      </c>
      <c r="J12" s="121" t="str">
        <f>'Rekapitulace stavby'!AN8</f>
        <v>1. 11. 2017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20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20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20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20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20" t="s">
        <v>30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9"/>
      <c r="J23" s="42"/>
      <c r="K23" s="45"/>
    </row>
    <row r="24" spans="2:11" s="6" customFormat="1" ht="16.5" customHeight="1">
      <c r="B24" s="122"/>
      <c r="C24" s="123"/>
      <c r="D24" s="123"/>
      <c r="E24" s="386" t="s">
        <v>21</v>
      </c>
      <c r="F24" s="386"/>
      <c r="G24" s="386"/>
      <c r="H24" s="386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38</v>
      </c>
      <c r="E27" s="42"/>
      <c r="F27" s="42"/>
      <c r="G27" s="42"/>
      <c r="H27" s="42"/>
      <c r="I27" s="119"/>
      <c r="J27" s="129">
        <f>ROUND(J79,2)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30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31">
        <f>ROUND(SUM(BE79:BE86),2)</f>
        <v>0</v>
      </c>
      <c r="G30" s="42"/>
      <c r="H30" s="42"/>
      <c r="I30" s="132">
        <v>0.21</v>
      </c>
      <c r="J30" s="131">
        <f>ROUND(ROUND((SUM(BE79:BE86)),2)*I30,2)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31">
        <f>ROUND(SUM(BF79:BF86),2)</f>
        <v>0</v>
      </c>
      <c r="G31" s="42"/>
      <c r="H31" s="42"/>
      <c r="I31" s="132">
        <v>0.15</v>
      </c>
      <c r="J31" s="131">
        <f>ROUND(ROUND((SUM(BF79:BF86)),2)*I31,2)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45</v>
      </c>
      <c r="F32" s="131">
        <f>ROUND(SUM(BG79:BG86),2)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46</v>
      </c>
      <c r="F33" s="131">
        <f>ROUND(SUM(BH79:BH86),2)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47</v>
      </c>
      <c r="F34" s="131">
        <f>ROUND(SUM(BI79:BI86),2)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48</v>
      </c>
      <c r="E36" s="79"/>
      <c r="F36" s="79"/>
      <c r="G36" s="135" t="s">
        <v>49</v>
      </c>
      <c r="H36" s="136" t="s">
        <v>50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1"/>
      <c r="C42" s="30" t="s">
        <v>130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16.5" customHeight="1">
      <c r="B45" s="41"/>
      <c r="C45" s="42"/>
      <c r="D45" s="42"/>
      <c r="E45" s="395" t="str">
        <f>E7</f>
        <v>Stavební úpravy v budově Krajské správy ČSÚ HK</v>
      </c>
      <c r="F45" s="396"/>
      <c r="G45" s="396"/>
      <c r="H45" s="396"/>
      <c r="I45" s="119"/>
      <c r="J45" s="42"/>
      <c r="K45" s="45"/>
    </row>
    <row r="46" spans="2:11" s="1" customFormat="1" ht="14.45" customHeight="1">
      <c r="B46" s="41"/>
      <c r="C46" s="37" t="s">
        <v>110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17.25" customHeight="1">
      <c r="B47" s="41"/>
      <c r="C47" s="42"/>
      <c r="D47" s="42"/>
      <c r="E47" s="397" t="str">
        <f>E9</f>
        <v>VON - Vedlejší a ostatní náklady</v>
      </c>
      <c r="F47" s="398"/>
      <c r="G47" s="398"/>
      <c r="H47" s="398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Hradec Králové</v>
      </c>
      <c r="G49" s="42"/>
      <c r="H49" s="42"/>
      <c r="I49" s="120" t="s">
        <v>25</v>
      </c>
      <c r="J49" s="121" t="str">
        <f>IF(J12="","",J12)</f>
        <v>1. 11. 2017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>Český statistický úřad</v>
      </c>
      <c r="G51" s="42"/>
      <c r="H51" s="42"/>
      <c r="I51" s="120" t="s">
        <v>33</v>
      </c>
      <c r="J51" s="386" t="str">
        <f>E21</f>
        <v xml:space="preserve"> 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9"/>
      <c r="J52" s="390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5" t="s">
        <v>131</v>
      </c>
      <c r="D54" s="133"/>
      <c r="E54" s="133"/>
      <c r="F54" s="133"/>
      <c r="G54" s="133"/>
      <c r="H54" s="133"/>
      <c r="I54" s="146"/>
      <c r="J54" s="147" t="s">
        <v>132</v>
      </c>
      <c r="K54" s="148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133</v>
      </c>
      <c r="D56" s="42"/>
      <c r="E56" s="42"/>
      <c r="F56" s="42"/>
      <c r="G56" s="42"/>
      <c r="H56" s="42"/>
      <c r="I56" s="119"/>
      <c r="J56" s="129">
        <f>J79</f>
        <v>0</v>
      </c>
      <c r="K56" s="45"/>
      <c r="AU56" s="24" t="s">
        <v>134</v>
      </c>
    </row>
    <row r="57" spans="2:11" s="7" customFormat="1" ht="24.95" customHeight="1">
      <c r="B57" s="150"/>
      <c r="C57" s="151"/>
      <c r="D57" s="152" t="s">
        <v>1001</v>
      </c>
      <c r="E57" s="153"/>
      <c r="F57" s="153"/>
      <c r="G57" s="153"/>
      <c r="H57" s="153"/>
      <c r="I57" s="154"/>
      <c r="J57" s="155">
        <f>J80</f>
        <v>0</v>
      </c>
      <c r="K57" s="156"/>
    </row>
    <row r="58" spans="2:11" s="8" customFormat="1" ht="19.9" customHeight="1">
      <c r="B58" s="157"/>
      <c r="C58" s="158"/>
      <c r="D58" s="159" t="s">
        <v>1002</v>
      </c>
      <c r="E58" s="160"/>
      <c r="F58" s="160"/>
      <c r="G58" s="160"/>
      <c r="H58" s="160"/>
      <c r="I58" s="161"/>
      <c r="J58" s="162">
        <f>J81</f>
        <v>0</v>
      </c>
      <c r="K58" s="163"/>
    </row>
    <row r="59" spans="2:11" s="8" customFormat="1" ht="19.9" customHeight="1">
      <c r="B59" s="157"/>
      <c r="C59" s="158"/>
      <c r="D59" s="159" t="s">
        <v>1003</v>
      </c>
      <c r="E59" s="160"/>
      <c r="F59" s="160"/>
      <c r="G59" s="160"/>
      <c r="H59" s="160"/>
      <c r="I59" s="161"/>
      <c r="J59" s="162">
        <f>J84</f>
        <v>0</v>
      </c>
      <c r="K59" s="163"/>
    </row>
    <row r="60" spans="2:11" s="1" customFormat="1" ht="21.75" customHeight="1">
      <c r="B60" s="41"/>
      <c r="C60" s="42"/>
      <c r="D60" s="42"/>
      <c r="E60" s="42"/>
      <c r="F60" s="42"/>
      <c r="G60" s="42"/>
      <c r="H60" s="42"/>
      <c r="I60" s="119"/>
      <c r="J60" s="42"/>
      <c r="K60" s="45"/>
    </row>
    <row r="61" spans="2:11" s="1" customFormat="1" ht="6.95" customHeight="1">
      <c r="B61" s="56"/>
      <c r="C61" s="57"/>
      <c r="D61" s="57"/>
      <c r="E61" s="57"/>
      <c r="F61" s="57"/>
      <c r="G61" s="57"/>
      <c r="H61" s="57"/>
      <c r="I61" s="140"/>
      <c r="J61" s="57"/>
      <c r="K61" s="58"/>
    </row>
    <row r="65" spans="2:12" s="1" customFormat="1" ht="6.95" customHeight="1">
      <c r="B65" s="59"/>
      <c r="C65" s="60"/>
      <c r="D65" s="60"/>
      <c r="E65" s="60"/>
      <c r="F65" s="60"/>
      <c r="G65" s="60"/>
      <c r="H65" s="60"/>
      <c r="I65" s="143"/>
      <c r="J65" s="60"/>
      <c r="K65" s="60"/>
      <c r="L65" s="61"/>
    </row>
    <row r="66" spans="2:12" s="1" customFormat="1" ht="36.95" customHeight="1">
      <c r="B66" s="41"/>
      <c r="C66" s="62" t="s">
        <v>149</v>
      </c>
      <c r="D66" s="63"/>
      <c r="E66" s="63"/>
      <c r="F66" s="63"/>
      <c r="G66" s="63"/>
      <c r="H66" s="63"/>
      <c r="I66" s="164"/>
      <c r="J66" s="63"/>
      <c r="K66" s="63"/>
      <c r="L66" s="61"/>
    </row>
    <row r="67" spans="2:12" s="1" customFormat="1" ht="6.95" customHeight="1">
      <c r="B67" s="41"/>
      <c r="C67" s="63"/>
      <c r="D67" s="63"/>
      <c r="E67" s="63"/>
      <c r="F67" s="63"/>
      <c r="G67" s="63"/>
      <c r="H67" s="63"/>
      <c r="I67" s="164"/>
      <c r="J67" s="63"/>
      <c r="K67" s="63"/>
      <c r="L67" s="61"/>
    </row>
    <row r="68" spans="2:12" s="1" customFormat="1" ht="14.45" customHeight="1">
      <c r="B68" s="41"/>
      <c r="C68" s="65" t="s">
        <v>18</v>
      </c>
      <c r="D68" s="63"/>
      <c r="E68" s="63"/>
      <c r="F68" s="63"/>
      <c r="G68" s="63"/>
      <c r="H68" s="63"/>
      <c r="I68" s="164"/>
      <c r="J68" s="63"/>
      <c r="K68" s="63"/>
      <c r="L68" s="61"/>
    </row>
    <row r="69" spans="2:12" s="1" customFormat="1" ht="16.5" customHeight="1">
      <c r="B69" s="41"/>
      <c r="C69" s="63"/>
      <c r="D69" s="63"/>
      <c r="E69" s="391" t="str">
        <f>E7</f>
        <v>Stavební úpravy v budově Krajské správy ČSÚ HK</v>
      </c>
      <c r="F69" s="392"/>
      <c r="G69" s="392"/>
      <c r="H69" s="392"/>
      <c r="I69" s="164"/>
      <c r="J69" s="63"/>
      <c r="K69" s="63"/>
      <c r="L69" s="61"/>
    </row>
    <row r="70" spans="2:12" s="1" customFormat="1" ht="14.45" customHeight="1">
      <c r="B70" s="41"/>
      <c r="C70" s="65" t="s">
        <v>110</v>
      </c>
      <c r="D70" s="63"/>
      <c r="E70" s="63"/>
      <c r="F70" s="63"/>
      <c r="G70" s="63"/>
      <c r="H70" s="63"/>
      <c r="I70" s="164"/>
      <c r="J70" s="63"/>
      <c r="K70" s="63"/>
      <c r="L70" s="61"/>
    </row>
    <row r="71" spans="2:12" s="1" customFormat="1" ht="17.25" customHeight="1">
      <c r="B71" s="41"/>
      <c r="C71" s="63"/>
      <c r="D71" s="63"/>
      <c r="E71" s="357" t="str">
        <f>E9</f>
        <v>VON - Vedlejší a ostatní náklady</v>
      </c>
      <c r="F71" s="393"/>
      <c r="G71" s="393"/>
      <c r="H71" s="393"/>
      <c r="I71" s="164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4"/>
      <c r="J72" s="63"/>
      <c r="K72" s="63"/>
      <c r="L72" s="61"/>
    </row>
    <row r="73" spans="2:12" s="1" customFormat="1" ht="18" customHeight="1">
      <c r="B73" s="41"/>
      <c r="C73" s="65" t="s">
        <v>23</v>
      </c>
      <c r="D73" s="63"/>
      <c r="E73" s="63"/>
      <c r="F73" s="165" t="str">
        <f>F12</f>
        <v>Hradec Králové</v>
      </c>
      <c r="G73" s="63"/>
      <c r="H73" s="63"/>
      <c r="I73" s="166" t="s">
        <v>25</v>
      </c>
      <c r="J73" s="73" t="str">
        <f>IF(J12="","",J12)</f>
        <v>1. 11. 2017</v>
      </c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4"/>
      <c r="J74" s="63"/>
      <c r="K74" s="63"/>
      <c r="L74" s="61"/>
    </row>
    <row r="75" spans="2:12" s="1" customFormat="1" ht="15">
      <c r="B75" s="41"/>
      <c r="C75" s="65" t="s">
        <v>27</v>
      </c>
      <c r="D75" s="63"/>
      <c r="E75" s="63"/>
      <c r="F75" s="165" t="str">
        <f>E15</f>
        <v>Český statistický úřad</v>
      </c>
      <c r="G75" s="63"/>
      <c r="H75" s="63"/>
      <c r="I75" s="166" t="s">
        <v>33</v>
      </c>
      <c r="J75" s="165" t="str">
        <f>E21</f>
        <v xml:space="preserve"> </v>
      </c>
      <c r="K75" s="63"/>
      <c r="L75" s="61"/>
    </row>
    <row r="76" spans="2:12" s="1" customFormat="1" ht="14.45" customHeight="1">
      <c r="B76" s="41"/>
      <c r="C76" s="65" t="s">
        <v>31</v>
      </c>
      <c r="D76" s="63"/>
      <c r="E76" s="63"/>
      <c r="F76" s="165" t="str">
        <f>IF(E18="","",E18)</f>
        <v/>
      </c>
      <c r="G76" s="63"/>
      <c r="H76" s="63"/>
      <c r="I76" s="164"/>
      <c r="J76" s="63"/>
      <c r="K76" s="63"/>
      <c r="L76" s="61"/>
    </row>
    <row r="77" spans="2:12" s="1" customFormat="1" ht="10.35" customHeight="1">
      <c r="B77" s="41"/>
      <c r="C77" s="63"/>
      <c r="D77" s="63"/>
      <c r="E77" s="63"/>
      <c r="F77" s="63"/>
      <c r="G77" s="63"/>
      <c r="H77" s="63"/>
      <c r="I77" s="164"/>
      <c r="J77" s="63"/>
      <c r="K77" s="63"/>
      <c r="L77" s="61"/>
    </row>
    <row r="78" spans="2:20" s="9" customFormat="1" ht="29.25" customHeight="1">
      <c r="B78" s="167"/>
      <c r="C78" s="168" t="s">
        <v>150</v>
      </c>
      <c r="D78" s="169" t="s">
        <v>57</v>
      </c>
      <c r="E78" s="169" t="s">
        <v>53</v>
      </c>
      <c r="F78" s="169" t="s">
        <v>151</v>
      </c>
      <c r="G78" s="169" t="s">
        <v>152</v>
      </c>
      <c r="H78" s="169" t="s">
        <v>153</v>
      </c>
      <c r="I78" s="170" t="s">
        <v>154</v>
      </c>
      <c r="J78" s="169" t="s">
        <v>132</v>
      </c>
      <c r="K78" s="171" t="s">
        <v>155</v>
      </c>
      <c r="L78" s="172"/>
      <c r="M78" s="81" t="s">
        <v>156</v>
      </c>
      <c r="N78" s="82" t="s">
        <v>42</v>
      </c>
      <c r="O78" s="82" t="s">
        <v>157</v>
      </c>
      <c r="P78" s="82" t="s">
        <v>158</v>
      </c>
      <c r="Q78" s="82" t="s">
        <v>159</v>
      </c>
      <c r="R78" s="82" t="s">
        <v>160</v>
      </c>
      <c r="S78" s="82" t="s">
        <v>161</v>
      </c>
      <c r="T78" s="83" t="s">
        <v>162</v>
      </c>
    </row>
    <row r="79" spans="2:63" s="1" customFormat="1" ht="29.25" customHeight="1">
      <c r="B79" s="41"/>
      <c r="C79" s="87" t="s">
        <v>133</v>
      </c>
      <c r="D79" s="63"/>
      <c r="E79" s="63"/>
      <c r="F79" s="63"/>
      <c r="G79" s="63"/>
      <c r="H79" s="63"/>
      <c r="I79" s="164"/>
      <c r="J79" s="173">
        <f>BK79</f>
        <v>0</v>
      </c>
      <c r="K79" s="63"/>
      <c r="L79" s="61"/>
      <c r="M79" s="84"/>
      <c r="N79" s="85"/>
      <c r="O79" s="85"/>
      <c r="P79" s="174">
        <f>P80</f>
        <v>0</v>
      </c>
      <c r="Q79" s="85"/>
      <c r="R79" s="174">
        <f>R80</f>
        <v>0</v>
      </c>
      <c r="S79" s="85"/>
      <c r="T79" s="175">
        <f>T80</f>
        <v>0</v>
      </c>
      <c r="AT79" s="24" t="s">
        <v>71</v>
      </c>
      <c r="AU79" s="24" t="s">
        <v>134</v>
      </c>
      <c r="BK79" s="176">
        <f>BK80</f>
        <v>0</v>
      </c>
    </row>
    <row r="80" spans="2:63" s="10" customFormat="1" ht="37.35" customHeight="1">
      <c r="B80" s="177"/>
      <c r="C80" s="178"/>
      <c r="D80" s="179" t="s">
        <v>71</v>
      </c>
      <c r="E80" s="180" t="s">
        <v>1004</v>
      </c>
      <c r="F80" s="180" t="s">
        <v>1005</v>
      </c>
      <c r="G80" s="178"/>
      <c r="H80" s="178"/>
      <c r="I80" s="181"/>
      <c r="J80" s="182">
        <f>BK80</f>
        <v>0</v>
      </c>
      <c r="K80" s="178"/>
      <c r="L80" s="183"/>
      <c r="M80" s="184"/>
      <c r="N80" s="185"/>
      <c r="O80" s="185"/>
      <c r="P80" s="186">
        <f>P81+P84</f>
        <v>0</v>
      </c>
      <c r="Q80" s="185"/>
      <c r="R80" s="186">
        <f>R81+R84</f>
        <v>0</v>
      </c>
      <c r="S80" s="185"/>
      <c r="T80" s="187">
        <f>T81+T84</f>
        <v>0</v>
      </c>
      <c r="AR80" s="188" t="s">
        <v>200</v>
      </c>
      <c r="AT80" s="189" t="s">
        <v>71</v>
      </c>
      <c r="AU80" s="189" t="s">
        <v>72</v>
      </c>
      <c r="AY80" s="188" t="s">
        <v>165</v>
      </c>
      <c r="BK80" s="190">
        <f>BK81+BK84</f>
        <v>0</v>
      </c>
    </row>
    <row r="81" spans="2:63" s="10" customFormat="1" ht="19.9" customHeight="1">
      <c r="B81" s="177"/>
      <c r="C81" s="178"/>
      <c r="D81" s="179" t="s">
        <v>71</v>
      </c>
      <c r="E81" s="191" t="s">
        <v>1006</v>
      </c>
      <c r="F81" s="191" t="s">
        <v>1007</v>
      </c>
      <c r="G81" s="178"/>
      <c r="H81" s="178"/>
      <c r="I81" s="181"/>
      <c r="J81" s="192">
        <f>BK81</f>
        <v>0</v>
      </c>
      <c r="K81" s="178"/>
      <c r="L81" s="183"/>
      <c r="M81" s="184"/>
      <c r="N81" s="185"/>
      <c r="O81" s="185"/>
      <c r="P81" s="186">
        <f>SUM(P82:P83)</f>
        <v>0</v>
      </c>
      <c r="Q81" s="185"/>
      <c r="R81" s="186">
        <f>SUM(R82:R83)</f>
        <v>0</v>
      </c>
      <c r="S81" s="185"/>
      <c r="T81" s="187">
        <f>SUM(T82:T83)</f>
        <v>0</v>
      </c>
      <c r="AR81" s="188" t="s">
        <v>200</v>
      </c>
      <c r="AT81" s="189" t="s">
        <v>71</v>
      </c>
      <c r="AU81" s="189" t="s">
        <v>80</v>
      </c>
      <c r="AY81" s="188" t="s">
        <v>165</v>
      </c>
      <c r="BK81" s="190">
        <f>SUM(BK82:BK83)</f>
        <v>0</v>
      </c>
    </row>
    <row r="82" spans="2:65" s="1" customFormat="1" ht="16.5" customHeight="1">
      <c r="B82" s="41"/>
      <c r="C82" s="193" t="s">
        <v>80</v>
      </c>
      <c r="D82" s="193" t="s">
        <v>168</v>
      </c>
      <c r="E82" s="194" t="s">
        <v>1008</v>
      </c>
      <c r="F82" s="195" t="s">
        <v>1007</v>
      </c>
      <c r="G82" s="196" t="s">
        <v>306</v>
      </c>
      <c r="H82" s="197">
        <v>1</v>
      </c>
      <c r="I82" s="198"/>
      <c r="J82" s="199">
        <f>ROUND(I82*H82,2)</f>
        <v>0</v>
      </c>
      <c r="K82" s="195" t="s">
        <v>172</v>
      </c>
      <c r="L82" s="61"/>
      <c r="M82" s="200" t="s">
        <v>21</v>
      </c>
      <c r="N82" s="201" t="s">
        <v>43</v>
      </c>
      <c r="O82" s="42"/>
      <c r="P82" s="202">
        <f>O82*H82</f>
        <v>0</v>
      </c>
      <c r="Q82" s="202">
        <v>0</v>
      </c>
      <c r="R82" s="202">
        <f>Q82*H82</f>
        <v>0</v>
      </c>
      <c r="S82" s="202">
        <v>0</v>
      </c>
      <c r="T82" s="203">
        <f>S82*H82</f>
        <v>0</v>
      </c>
      <c r="AR82" s="24" t="s">
        <v>1009</v>
      </c>
      <c r="AT82" s="24" t="s">
        <v>168</v>
      </c>
      <c r="AU82" s="24" t="s">
        <v>82</v>
      </c>
      <c r="AY82" s="24" t="s">
        <v>165</v>
      </c>
      <c r="BE82" s="204">
        <f>IF(N82="základní",J82,0)</f>
        <v>0</v>
      </c>
      <c r="BF82" s="204">
        <f>IF(N82="snížená",J82,0)</f>
        <v>0</v>
      </c>
      <c r="BG82" s="204">
        <f>IF(N82="zákl. přenesená",J82,0)</f>
        <v>0</v>
      </c>
      <c r="BH82" s="204">
        <f>IF(N82="sníž. přenesená",J82,0)</f>
        <v>0</v>
      </c>
      <c r="BI82" s="204">
        <f>IF(N82="nulová",J82,0)</f>
        <v>0</v>
      </c>
      <c r="BJ82" s="24" t="s">
        <v>80</v>
      </c>
      <c r="BK82" s="204">
        <f>ROUND(I82*H82,2)</f>
        <v>0</v>
      </c>
      <c r="BL82" s="24" t="s">
        <v>1009</v>
      </c>
      <c r="BM82" s="24" t="s">
        <v>1010</v>
      </c>
    </row>
    <row r="83" spans="2:47" s="1" customFormat="1" ht="27">
      <c r="B83" s="41"/>
      <c r="C83" s="63"/>
      <c r="D83" s="207" t="s">
        <v>542</v>
      </c>
      <c r="E83" s="63"/>
      <c r="F83" s="260" t="s">
        <v>1011</v>
      </c>
      <c r="G83" s="63"/>
      <c r="H83" s="63"/>
      <c r="I83" s="164"/>
      <c r="J83" s="63"/>
      <c r="K83" s="63"/>
      <c r="L83" s="61"/>
      <c r="M83" s="261"/>
      <c r="N83" s="42"/>
      <c r="O83" s="42"/>
      <c r="P83" s="42"/>
      <c r="Q83" s="42"/>
      <c r="R83" s="42"/>
      <c r="S83" s="42"/>
      <c r="T83" s="78"/>
      <c r="AT83" s="24" t="s">
        <v>542</v>
      </c>
      <c r="AU83" s="24" t="s">
        <v>82</v>
      </c>
    </row>
    <row r="84" spans="2:63" s="10" customFormat="1" ht="29.85" customHeight="1">
      <c r="B84" s="177"/>
      <c r="C84" s="178"/>
      <c r="D84" s="179" t="s">
        <v>71</v>
      </c>
      <c r="E84" s="191" t="s">
        <v>1012</v>
      </c>
      <c r="F84" s="191" t="s">
        <v>1013</v>
      </c>
      <c r="G84" s="178"/>
      <c r="H84" s="178"/>
      <c r="I84" s="181"/>
      <c r="J84" s="192">
        <f>BK84</f>
        <v>0</v>
      </c>
      <c r="K84" s="178"/>
      <c r="L84" s="183"/>
      <c r="M84" s="184"/>
      <c r="N84" s="185"/>
      <c r="O84" s="185"/>
      <c r="P84" s="186">
        <f>SUM(P85:P86)</f>
        <v>0</v>
      </c>
      <c r="Q84" s="185"/>
      <c r="R84" s="186">
        <f>SUM(R85:R86)</f>
        <v>0</v>
      </c>
      <c r="S84" s="185"/>
      <c r="T84" s="187">
        <f>SUM(T85:T86)</f>
        <v>0</v>
      </c>
      <c r="AR84" s="188" t="s">
        <v>200</v>
      </c>
      <c r="AT84" s="189" t="s">
        <v>71</v>
      </c>
      <c r="AU84" s="189" t="s">
        <v>80</v>
      </c>
      <c r="AY84" s="188" t="s">
        <v>165</v>
      </c>
      <c r="BK84" s="190">
        <f>SUM(BK85:BK86)</f>
        <v>0</v>
      </c>
    </row>
    <row r="85" spans="2:65" s="1" customFormat="1" ht="16.5" customHeight="1">
      <c r="B85" s="41"/>
      <c r="C85" s="193" t="s">
        <v>82</v>
      </c>
      <c r="D85" s="193" t="s">
        <v>168</v>
      </c>
      <c r="E85" s="194" t="s">
        <v>1014</v>
      </c>
      <c r="F85" s="195" t="s">
        <v>1013</v>
      </c>
      <c r="G85" s="196" t="s">
        <v>306</v>
      </c>
      <c r="H85" s="197">
        <v>1</v>
      </c>
      <c r="I85" s="198"/>
      <c r="J85" s="199">
        <f>ROUND(I85*H85,2)</f>
        <v>0</v>
      </c>
      <c r="K85" s="195" t="s">
        <v>172</v>
      </c>
      <c r="L85" s="61"/>
      <c r="M85" s="200" t="s">
        <v>21</v>
      </c>
      <c r="N85" s="201" t="s">
        <v>43</v>
      </c>
      <c r="O85" s="42"/>
      <c r="P85" s="202">
        <f>O85*H85</f>
        <v>0</v>
      </c>
      <c r="Q85" s="202">
        <v>0</v>
      </c>
      <c r="R85" s="202">
        <f>Q85*H85</f>
        <v>0</v>
      </c>
      <c r="S85" s="202">
        <v>0</v>
      </c>
      <c r="T85" s="203">
        <f>S85*H85</f>
        <v>0</v>
      </c>
      <c r="AR85" s="24" t="s">
        <v>1009</v>
      </c>
      <c r="AT85" s="24" t="s">
        <v>168</v>
      </c>
      <c r="AU85" s="24" t="s">
        <v>82</v>
      </c>
      <c r="AY85" s="24" t="s">
        <v>165</v>
      </c>
      <c r="BE85" s="204">
        <f>IF(N85="základní",J85,0)</f>
        <v>0</v>
      </c>
      <c r="BF85" s="204">
        <f>IF(N85="snížená",J85,0)</f>
        <v>0</v>
      </c>
      <c r="BG85" s="204">
        <f>IF(N85="zákl. přenesená",J85,0)</f>
        <v>0</v>
      </c>
      <c r="BH85" s="204">
        <f>IF(N85="sníž. přenesená",J85,0)</f>
        <v>0</v>
      </c>
      <c r="BI85" s="204">
        <f>IF(N85="nulová",J85,0)</f>
        <v>0</v>
      </c>
      <c r="BJ85" s="24" t="s">
        <v>80</v>
      </c>
      <c r="BK85" s="204">
        <f>ROUND(I85*H85,2)</f>
        <v>0</v>
      </c>
      <c r="BL85" s="24" t="s">
        <v>1009</v>
      </c>
      <c r="BM85" s="24" t="s">
        <v>1015</v>
      </c>
    </row>
    <row r="86" spans="2:47" s="1" customFormat="1" ht="54">
      <c r="B86" s="41"/>
      <c r="C86" s="63"/>
      <c r="D86" s="207" t="s">
        <v>542</v>
      </c>
      <c r="E86" s="63"/>
      <c r="F86" s="260" t="s">
        <v>1016</v>
      </c>
      <c r="G86" s="63"/>
      <c r="H86" s="63"/>
      <c r="I86" s="164"/>
      <c r="J86" s="63"/>
      <c r="K86" s="63"/>
      <c r="L86" s="61"/>
      <c r="M86" s="272"/>
      <c r="N86" s="269"/>
      <c r="O86" s="269"/>
      <c r="P86" s="269"/>
      <c r="Q86" s="269"/>
      <c r="R86" s="269"/>
      <c r="S86" s="269"/>
      <c r="T86" s="273"/>
      <c r="AT86" s="24" t="s">
        <v>542</v>
      </c>
      <c r="AU86" s="24" t="s">
        <v>82</v>
      </c>
    </row>
    <row r="87" spans="2:12" s="1" customFormat="1" ht="6.95" customHeight="1">
      <c r="B87" s="56"/>
      <c r="C87" s="57"/>
      <c r="D87" s="57"/>
      <c r="E87" s="57"/>
      <c r="F87" s="57"/>
      <c r="G87" s="57"/>
      <c r="H87" s="57"/>
      <c r="I87" s="140"/>
      <c r="J87" s="57"/>
      <c r="K87" s="57"/>
      <c r="L87" s="61"/>
    </row>
  </sheetData>
  <sheetProtection algorithmName="SHA-512" hashValue="sBmw5F6Fx0mR+I6KlLGboVKU7fyTxt6iJhYFI5ORTLHO7GFE7W8AuA5Ca7Z+rJIbTl1gfl1O22mOeutCnm3Shw==" saltValue="+WRKBd16kvzm/wgc5UvrAY6JY0Eo9R2TH8BumvL1JXJR6ONIufhM9lctKZqFDCbIZA+gR72xn+5Zn7cnLfl7oA==" spinCount="100000" sheet="1" objects="1" scenarios="1" formatColumns="0" formatRows="0" autoFilter="0"/>
  <autoFilter ref="C78:K86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4" customWidth="1"/>
    <col min="2" max="2" width="1.66796875" style="274" customWidth="1"/>
    <col min="3" max="4" width="5" style="274" customWidth="1"/>
    <col min="5" max="5" width="11.66015625" style="274" customWidth="1"/>
    <col min="6" max="6" width="9.16015625" style="274" customWidth="1"/>
    <col min="7" max="7" width="5" style="274" customWidth="1"/>
    <col min="8" max="8" width="77.83203125" style="274" customWidth="1"/>
    <col min="9" max="10" width="20" style="274" customWidth="1"/>
    <col min="11" max="11" width="1.66796875" style="274" customWidth="1"/>
  </cols>
  <sheetData>
    <row r="1" ht="37.5" customHeight="1"/>
    <row r="2" spans="2:1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5" customFormat="1" ht="45" customHeight="1">
      <c r="B3" s="278"/>
      <c r="C3" s="399" t="s">
        <v>1017</v>
      </c>
      <c r="D3" s="399"/>
      <c r="E3" s="399"/>
      <c r="F3" s="399"/>
      <c r="G3" s="399"/>
      <c r="H3" s="399"/>
      <c r="I3" s="399"/>
      <c r="J3" s="399"/>
      <c r="K3" s="279"/>
    </row>
    <row r="4" spans="2:11" ht="25.5" customHeight="1">
      <c r="B4" s="280"/>
      <c r="C4" s="400" t="s">
        <v>1018</v>
      </c>
      <c r="D4" s="400"/>
      <c r="E4" s="400"/>
      <c r="F4" s="400"/>
      <c r="G4" s="400"/>
      <c r="H4" s="400"/>
      <c r="I4" s="400"/>
      <c r="J4" s="400"/>
      <c r="K4" s="281"/>
    </row>
    <row r="5" spans="2:11" ht="5.25" customHeight="1">
      <c r="B5" s="280"/>
      <c r="C5" s="282"/>
      <c r="D5" s="282"/>
      <c r="E5" s="282"/>
      <c r="F5" s="282"/>
      <c r="G5" s="282"/>
      <c r="H5" s="282"/>
      <c r="I5" s="282"/>
      <c r="J5" s="282"/>
      <c r="K5" s="281"/>
    </row>
    <row r="6" spans="2:11" ht="15" customHeight="1">
      <c r="B6" s="280"/>
      <c r="C6" s="401" t="s">
        <v>1019</v>
      </c>
      <c r="D6" s="401"/>
      <c r="E6" s="401"/>
      <c r="F6" s="401"/>
      <c r="G6" s="401"/>
      <c r="H6" s="401"/>
      <c r="I6" s="401"/>
      <c r="J6" s="401"/>
      <c r="K6" s="281"/>
    </row>
    <row r="7" spans="2:11" ht="15" customHeight="1">
      <c r="B7" s="284"/>
      <c r="C7" s="401" t="s">
        <v>1020</v>
      </c>
      <c r="D7" s="401"/>
      <c r="E7" s="401"/>
      <c r="F7" s="401"/>
      <c r="G7" s="401"/>
      <c r="H7" s="401"/>
      <c r="I7" s="401"/>
      <c r="J7" s="401"/>
      <c r="K7" s="281"/>
    </row>
    <row r="8" spans="2:11" ht="12.75" customHeight="1">
      <c r="B8" s="284"/>
      <c r="C8" s="283"/>
      <c r="D8" s="283"/>
      <c r="E8" s="283"/>
      <c r="F8" s="283"/>
      <c r="G8" s="283"/>
      <c r="H8" s="283"/>
      <c r="I8" s="283"/>
      <c r="J8" s="283"/>
      <c r="K8" s="281"/>
    </row>
    <row r="9" spans="2:11" ht="15" customHeight="1">
      <c r="B9" s="284"/>
      <c r="C9" s="401" t="s">
        <v>1021</v>
      </c>
      <c r="D9" s="401"/>
      <c r="E9" s="401"/>
      <c r="F9" s="401"/>
      <c r="G9" s="401"/>
      <c r="H9" s="401"/>
      <c r="I9" s="401"/>
      <c r="J9" s="401"/>
      <c r="K9" s="281"/>
    </row>
    <row r="10" spans="2:11" ht="15" customHeight="1">
      <c r="B10" s="284"/>
      <c r="C10" s="283"/>
      <c r="D10" s="401" t="s">
        <v>1022</v>
      </c>
      <c r="E10" s="401"/>
      <c r="F10" s="401"/>
      <c r="G10" s="401"/>
      <c r="H10" s="401"/>
      <c r="I10" s="401"/>
      <c r="J10" s="401"/>
      <c r="K10" s="281"/>
    </row>
    <row r="11" spans="2:11" ht="15" customHeight="1">
      <c r="B11" s="284"/>
      <c r="C11" s="285"/>
      <c r="D11" s="401" t="s">
        <v>1023</v>
      </c>
      <c r="E11" s="401"/>
      <c r="F11" s="401"/>
      <c r="G11" s="401"/>
      <c r="H11" s="401"/>
      <c r="I11" s="401"/>
      <c r="J11" s="401"/>
      <c r="K11" s="281"/>
    </row>
    <row r="12" spans="2:11" ht="12.75" customHeight="1">
      <c r="B12" s="284"/>
      <c r="C12" s="285"/>
      <c r="D12" s="285"/>
      <c r="E12" s="285"/>
      <c r="F12" s="285"/>
      <c r="G12" s="285"/>
      <c r="H12" s="285"/>
      <c r="I12" s="285"/>
      <c r="J12" s="285"/>
      <c r="K12" s="281"/>
    </row>
    <row r="13" spans="2:11" ht="15" customHeight="1">
      <c r="B13" s="284"/>
      <c r="C13" s="285"/>
      <c r="D13" s="401" t="s">
        <v>1024</v>
      </c>
      <c r="E13" s="401"/>
      <c r="F13" s="401"/>
      <c r="G13" s="401"/>
      <c r="H13" s="401"/>
      <c r="I13" s="401"/>
      <c r="J13" s="401"/>
      <c r="K13" s="281"/>
    </row>
    <row r="14" spans="2:11" ht="15" customHeight="1">
      <c r="B14" s="284"/>
      <c r="C14" s="285"/>
      <c r="D14" s="401" t="s">
        <v>1025</v>
      </c>
      <c r="E14" s="401"/>
      <c r="F14" s="401"/>
      <c r="G14" s="401"/>
      <c r="H14" s="401"/>
      <c r="I14" s="401"/>
      <c r="J14" s="401"/>
      <c r="K14" s="281"/>
    </row>
    <row r="15" spans="2:11" ht="15" customHeight="1">
      <c r="B15" s="284"/>
      <c r="C15" s="285"/>
      <c r="D15" s="401" t="s">
        <v>1026</v>
      </c>
      <c r="E15" s="401"/>
      <c r="F15" s="401"/>
      <c r="G15" s="401"/>
      <c r="H15" s="401"/>
      <c r="I15" s="401"/>
      <c r="J15" s="401"/>
      <c r="K15" s="281"/>
    </row>
    <row r="16" spans="2:11" ht="15" customHeight="1">
      <c r="B16" s="284"/>
      <c r="C16" s="285"/>
      <c r="D16" s="285"/>
      <c r="E16" s="286" t="s">
        <v>79</v>
      </c>
      <c r="F16" s="401" t="s">
        <v>1027</v>
      </c>
      <c r="G16" s="401"/>
      <c r="H16" s="401"/>
      <c r="I16" s="401"/>
      <c r="J16" s="401"/>
      <c r="K16" s="281"/>
    </row>
    <row r="17" spans="2:11" ht="15" customHeight="1">
      <c r="B17" s="284"/>
      <c r="C17" s="285"/>
      <c r="D17" s="285"/>
      <c r="E17" s="286" t="s">
        <v>1028</v>
      </c>
      <c r="F17" s="401" t="s">
        <v>1029</v>
      </c>
      <c r="G17" s="401"/>
      <c r="H17" s="401"/>
      <c r="I17" s="401"/>
      <c r="J17" s="401"/>
      <c r="K17" s="281"/>
    </row>
    <row r="18" spans="2:11" ht="15" customHeight="1">
      <c r="B18" s="284"/>
      <c r="C18" s="285"/>
      <c r="D18" s="285"/>
      <c r="E18" s="286" t="s">
        <v>1030</v>
      </c>
      <c r="F18" s="401" t="s">
        <v>1031</v>
      </c>
      <c r="G18" s="401"/>
      <c r="H18" s="401"/>
      <c r="I18" s="401"/>
      <c r="J18" s="401"/>
      <c r="K18" s="281"/>
    </row>
    <row r="19" spans="2:11" ht="15" customHeight="1">
      <c r="B19" s="284"/>
      <c r="C19" s="285"/>
      <c r="D19" s="285"/>
      <c r="E19" s="286" t="s">
        <v>89</v>
      </c>
      <c r="F19" s="401" t="s">
        <v>90</v>
      </c>
      <c r="G19" s="401"/>
      <c r="H19" s="401"/>
      <c r="I19" s="401"/>
      <c r="J19" s="401"/>
      <c r="K19" s="281"/>
    </row>
    <row r="20" spans="2:11" ht="15" customHeight="1">
      <c r="B20" s="284"/>
      <c r="C20" s="285"/>
      <c r="D20" s="285"/>
      <c r="E20" s="286" t="s">
        <v>1032</v>
      </c>
      <c r="F20" s="401" t="s">
        <v>1033</v>
      </c>
      <c r="G20" s="401"/>
      <c r="H20" s="401"/>
      <c r="I20" s="401"/>
      <c r="J20" s="401"/>
      <c r="K20" s="281"/>
    </row>
    <row r="21" spans="2:11" ht="15" customHeight="1">
      <c r="B21" s="284"/>
      <c r="C21" s="285"/>
      <c r="D21" s="285"/>
      <c r="E21" s="286" t="s">
        <v>1034</v>
      </c>
      <c r="F21" s="401" t="s">
        <v>1035</v>
      </c>
      <c r="G21" s="401"/>
      <c r="H21" s="401"/>
      <c r="I21" s="401"/>
      <c r="J21" s="401"/>
      <c r="K21" s="281"/>
    </row>
    <row r="22" spans="2:11" ht="12.75" customHeight="1">
      <c r="B22" s="284"/>
      <c r="C22" s="285"/>
      <c r="D22" s="285"/>
      <c r="E22" s="285"/>
      <c r="F22" s="285"/>
      <c r="G22" s="285"/>
      <c r="H22" s="285"/>
      <c r="I22" s="285"/>
      <c r="J22" s="285"/>
      <c r="K22" s="281"/>
    </row>
    <row r="23" spans="2:11" ht="15" customHeight="1">
      <c r="B23" s="284"/>
      <c r="C23" s="401" t="s">
        <v>1036</v>
      </c>
      <c r="D23" s="401"/>
      <c r="E23" s="401"/>
      <c r="F23" s="401"/>
      <c r="G23" s="401"/>
      <c r="H23" s="401"/>
      <c r="I23" s="401"/>
      <c r="J23" s="401"/>
      <c r="K23" s="281"/>
    </row>
    <row r="24" spans="2:11" ht="15" customHeight="1">
      <c r="B24" s="284"/>
      <c r="C24" s="401" t="s">
        <v>1037</v>
      </c>
      <c r="D24" s="401"/>
      <c r="E24" s="401"/>
      <c r="F24" s="401"/>
      <c r="G24" s="401"/>
      <c r="H24" s="401"/>
      <c r="I24" s="401"/>
      <c r="J24" s="401"/>
      <c r="K24" s="281"/>
    </row>
    <row r="25" spans="2:11" ht="15" customHeight="1">
      <c r="B25" s="284"/>
      <c r="C25" s="283"/>
      <c r="D25" s="401" t="s">
        <v>1038</v>
      </c>
      <c r="E25" s="401"/>
      <c r="F25" s="401"/>
      <c r="G25" s="401"/>
      <c r="H25" s="401"/>
      <c r="I25" s="401"/>
      <c r="J25" s="401"/>
      <c r="K25" s="281"/>
    </row>
    <row r="26" spans="2:11" ht="15" customHeight="1">
      <c r="B26" s="284"/>
      <c r="C26" s="285"/>
      <c r="D26" s="401" t="s">
        <v>1039</v>
      </c>
      <c r="E26" s="401"/>
      <c r="F26" s="401"/>
      <c r="G26" s="401"/>
      <c r="H26" s="401"/>
      <c r="I26" s="401"/>
      <c r="J26" s="401"/>
      <c r="K26" s="281"/>
    </row>
    <row r="27" spans="2:11" ht="12.75" customHeight="1">
      <c r="B27" s="284"/>
      <c r="C27" s="285"/>
      <c r="D27" s="285"/>
      <c r="E27" s="285"/>
      <c r="F27" s="285"/>
      <c r="G27" s="285"/>
      <c r="H27" s="285"/>
      <c r="I27" s="285"/>
      <c r="J27" s="285"/>
      <c r="K27" s="281"/>
    </row>
    <row r="28" spans="2:11" ht="15" customHeight="1">
      <c r="B28" s="284"/>
      <c r="C28" s="285"/>
      <c r="D28" s="401" t="s">
        <v>1040</v>
      </c>
      <c r="E28" s="401"/>
      <c r="F28" s="401"/>
      <c r="G28" s="401"/>
      <c r="H28" s="401"/>
      <c r="I28" s="401"/>
      <c r="J28" s="401"/>
      <c r="K28" s="281"/>
    </row>
    <row r="29" spans="2:11" ht="15" customHeight="1">
      <c r="B29" s="284"/>
      <c r="C29" s="285"/>
      <c r="D29" s="401" t="s">
        <v>1041</v>
      </c>
      <c r="E29" s="401"/>
      <c r="F29" s="401"/>
      <c r="G29" s="401"/>
      <c r="H29" s="401"/>
      <c r="I29" s="401"/>
      <c r="J29" s="401"/>
      <c r="K29" s="281"/>
    </row>
    <row r="30" spans="2:11" ht="12.75" customHeight="1">
      <c r="B30" s="284"/>
      <c r="C30" s="285"/>
      <c r="D30" s="285"/>
      <c r="E30" s="285"/>
      <c r="F30" s="285"/>
      <c r="G30" s="285"/>
      <c r="H30" s="285"/>
      <c r="I30" s="285"/>
      <c r="J30" s="285"/>
      <c r="K30" s="281"/>
    </row>
    <row r="31" spans="2:11" ht="15" customHeight="1">
      <c r="B31" s="284"/>
      <c r="C31" s="285"/>
      <c r="D31" s="401" t="s">
        <v>1042</v>
      </c>
      <c r="E31" s="401"/>
      <c r="F31" s="401"/>
      <c r="G31" s="401"/>
      <c r="H31" s="401"/>
      <c r="I31" s="401"/>
      <c r="J31" s="401"/>
      <c r="K31" s="281"/>
    </row>
    <row r="32" spans="2:11" ht="15" customHeight="1">
      <c r="B32" s="284"/>
      <c r="C32" s="285"/>
      <c r="D32" s="401" t="s">
        <v>1043</v>
      </c>
      <c r="E32" s="401"/>
      <c r="F32" s="401"/>
      <c r="G32" s="401"/>
      <c r="H32" s="401"/>
      <c r="I32" s="401"/>
      <c r="J32" s="401"/>
      <c r="K32" s="281"/>
    </row>
    <row r="33" spans="2:11" ht="15" customHeight="1">
      <c r="B33" s="284"/>
      <c r="C33" s="285"/>
      <c r="D33" s="401" t="s">
        <v>1044</v>
      </c>
      <c r="E33" s="401"/>
      <c r="F33" s="401"/>
      <c r="G33" s="401"/>
      <c r="H33" s="401"/>
      <c r="I33" s="401"/>
      <c r="J33" s="401"/>
      <c r="K33" s="281"/>
    </row>
    <row r="34" spans="2:11" ht="15" customHeight="1">
      <c r="B34" s="284"/>
      <c r="C34" s="285"/>
      <c r="D34" s="283"/>
      <c r="E34" s="287" t="s">
        <v>150</v>
      </c>
      <c r="F34" s="283"/>
      <c r="G34" s="401" t="s">
        <v>1045</v>
      </c>
      <c r="H34" s="401"/>
      <c r="I34" s="401"/>
      <c r="J34" s="401"/>
      <c r="K34" s="281"/>
    </row>
    <row r="35" spans="2:11" ht="30.75" customHeight="1">
      <c r="B35" s="284"/>
      <c r="C35" s="285"/>
      <c r="D35" s="283"/>
      <c r="E35" s="287" t="s">
        <v>1046</v>
      </c>
      <c r="F35" s="283"/>
      <c r="G35" s="401" t="s">
        <v>1047</v>
      </c>
      <c r="H35" s="401"/>
      <c r="I35" s="401"/>
      <c r="J35" s="401"/>
      <c r="K35" s="281"/>
    </row>
    <row r="36" spans="2:11" ht="15" customHeight="1">
      <c r="B36" s="284"/>
      <c r="C36" s="285"/>
      <c r="D36" s="283"/>
      <c r="E36" s="287" t="s">
        <v>53</v>
      </c>
      <c r="F36" s="283"/>
      <c r="G36" s="401" t="s">
        <v>1048</v>
      </c>
      <c r="H36" s="401"/>
      <c r="I36" s="401"/>
      <c r="J36" s="401"/>
      <c r="K36" s="281"/>
    </row>
    <row r="37" spans="2:11" ht="15" customHeight="1">
      <c r="B37" s="284"/>
      <c r="C37" s="285"/>
      <c r="D37" s="283"/>
      <c r="E37" s="287" t="s">
        <v>151</v>
      </c>
      <c r="F37" s="283"/>
      <c r="G37" s="401" t="s">
        <v>1049</v>
      </c>
      <c r="H37" s="401"/>
      <c r="I37" s="401"/>
      <c r="J37" s="401"/>
      <c r="K37" s="281"/>
    </row>
    <row r="38" spans="2:11" ht="15" customHeight="1">
      <c r="B38" s="284"/>
      <c r="C38" s="285"/>
      <c r="D38" s="283"/>
      <c r="E38" s="287" t="s">
        <v>152</v>
      </c>
      <c r="F38" s="283"/>
      <c r="G38" s="401" t="s">
        <v>1050</v>
      </c>
      <c r="H38" s="401"/>
      <c r="I38" s="401"/>
      <c r="J38" s="401"/>
      <c r="K38" s="281"/>
    </row>
    <row r="39" spans="2:11" ht="15" customHeight="1">
      <c r="B39" s="284"/>
      <c r="C39" s="285"/>
      <c r="D39" s="283"/>
      <c r="E39" s="287" t="s">
        <v>153</v>
      </c>
      <c r="F39" s="283"/>
      <c r="G39" s="401" t="s">
        <v>1051</v>
      </c>
      <c r="H39" s="401"/>
      <c r="I39" s="401"/>
      <c r="J39" s="401"/>
      <c r="K39" s="281"/>
    </row>
    <row r="40" spans="2:11" ht="15" customHeight="1">
      <c r="B40" s="284"/>
      <c r="C40" s="285"/>
      <c r="D40" s="283"/>
      <c r="E40" s="287" t="s">
        <v>1052</v>
      </c>
      <c r="F40" s="283"/>
      <c r="G40" s="401" t="s">
        <v>1053</v>
      </c>
      <c r="H40" s="401"/>
      <c r="I40" s="401"/>
      <c r="J40" s="401"/>
      <c r="K40" s="281"/>
    </row>
    <row r="41" spans="2:11" ht="15" customHeight="1">
      <c r="B41" s="284"/>
      <c r="C41" s="285"/>
      <c r="D41" s="283"/>
      <c r="E41" s="287"/>
      <c r="F41" s="283"/>
      <c r="G41" s="401" t="s">
        <v>1054</v>
      </c>
      <c r="H41" s="401"/>
      <c r="I41" s="401"/>
      <c r="J41" s="401"/>
      <c r="K41" s="281"/>
    </row>
    <row r="42" spans="2:11" ht="15" customHeight="1">
      <c r="B42" s="284"/>
      <c r="C42" s="285"/>
      <c r="D42" s="283"/>
      <c r="E42" s="287" t="s">
        <v>1055</v>
      </c>
      <c r="F42" s="283"/>
      <c r="G42" s="401" t="s">
        <v>1056</v>
      </c>
      <c r="H42" s="401"/>
      <c r="I42" s="401"/>
      <c r="J42" s="401"/>
      <c r="K42" s="281"/>
    </row>
    <row r="43" spans="2:11" ht="15" customHeight="1">
      <c r="B43" s="284"/>
      <c r="C43" s="285"/>
      <c r="D43" s="283"/>
      <c r="E43" s="287" t="s">
        <v>155</v>
      </c>
      <c r="F43" s="283"/>
      <c r="G43" s="401" t="s">
        <v>1057</v>
      </c>
      <c r="H43" s="401"/>
      <c r="I43" s="401"/>
      <c r="J43" s="401"/>
      <c r="K43" s="281"/>
    </row>
    <row r="44" spans="2:11" ht="12.75" customHeight="1">
      <c r="B44" s="284"/>
      <c r="C44" s="285"/>
      <c r="D44" s="283"/>
      <c r="E44" s="283"/>
      <c r="F44" s="283"/>
      <c r="G44" s="283"/>
      <c r="H44" s="283"/>
      <c r="I44" s="283"/>
      <c r="J44" s="283"/>
      <c r="K44" s="281"/>
    </row>
    <row r="45" spans="2:11" ht="15" customHeight="1">
      <c r="B45" s="284"/>
      <c r="C45" s="285"/>
      <c r="D45" s="401" t="s">
        <v>1058</v>
      </c>
      <c r="E45" s="401"/>
      <c r="F45" s="401"/>
      <c r="G45" s="401"/>
      <c r="H45" s="401"/>
      <c r="I45" s="401"/>
      <c r="J45" s="401"/>
      <c r="K45" s="281"/>
    </row>
    <row r="46" spans="2:11" ht="15" customHeight="1">
      <c r="B46" s="284"/>
      <c r="C46" s="285"/>
      <c r="D46" s="285"/>
      <c r="E46" s="401" t="s">
        <v>1059</v>
      </c>
      <c r="F46" s="401"/>
      <c r="G46" s="401"/>
      <c r="H46" s="401"/>
      <c r="I46" s="401"/>
      <c r="J46" s="401"/>
      <c r="K46" s="281"/>
    </row>
    <row r="47" spans="2:11" ht="15" customHeight="1">
      <c r="B47" s="284"/>
      <c r="C47" s="285"/>
      <c r="D47" s="285"/>
      <c r="E47" s="401" t="s">
        <v>1060</v>
      </c>
      <c r="F47" s="401"/>
      <c r="G47" s="401"/>
      <c r="H47" s="401"/>
      <c r="I47" s="401"/>
      <c r="J47" s="401"/>
      <c r="K47" s="281"/>
    </row>
    <row r="48" spans="2:11" ht="15" customHeight="1">
      <c r="B48" s="284"/>
      <c r="C48" s="285"/>
      <c r="D48" s="285"/>
      <c r="E48" s="401" t="s">
        <v>1061</v>
      </c>
      <c r="F48" s="401"/>
      <c r="G48" s="401"/>
      <c r="H48" s="401"/>
      <c r="I48" s="401"/>
      <c r="J48" s="401"/>
      <c r="K48" s="281"/>
    </row>
    <row r="49" spans="2:11" ht="15" customHeight="1">
      <c r="B49" s="284"/>
      <c r="C49" s="285"/>
      <c r="D49" s="401" t="s">
        <v>1062</v>
      </c>
      <c r="E49" s="401"/>
      <c r="F49" s="401"/>
      <c r="G49" s="401"/>
      <c r="H49" s="401"/>
      <c r="I49" s="401"/>
      <c r="J49" s="401"/>
      <c r="K49" s="281"/>
    </row>
    <row r="50" spans="2:11" ht="25.5" customHeight="1">
      <c r="B50" s="280"/>
      <c r="C50" s="400" t="s">
        <v>1063</v>
      </c>
      <c r="D50" s="400"/>
      <c r="E50" s="400"/>
      <c r="F50" s="400"/>
      <c r="G50" s="400"/>
      <c r="H50" s="400"/>
      <c r="I50" s="400"/>
      <c r="J50" s="400"/>
      <c r="K50" s="281"/>
    </row>
    <row r="51" spans="2:11" ht="5.25" customHeight="1">
      <c r="B51" s="280"/>
      <c r="C51" s="282"/>
      <c r="D51" s="282"/>
      <c r="E51" s="282"/>
      <c r="F51" s="282"/>
      <c r="G51" s="282"/>
      <c r="H51" s="282"/>
      <c r="I51" s="282"/>
      <c r="J51" s="282"/>
      <c r="K51" s="281"/>
    </row>
    <row r="52" spans="2:11" ht="15" customHeight="1">
      <c r="B52" s="280"/>
      <c r="C52" s="401" t="s">
        <v>1064</v>
      </c>
      <c r="D52" s="401"/>
      <c r="E52" s="401"/>
      <c r="F52" s="401"/>
      <c r="G52" s="401"/>
      <c r="H52" s="401"/>
      <c r="I52" s="401"/>
      <c r="J52" s="401"/>
      <c r="K52" s="281"/>
    </row>
    <row r="53" spans="2:11" ht="15" customHeight="1">
      <c r="B53" s="280"/>
      <c r="C53" s="401" t="s">
        <v>1065</v>
      </c>
      <c r="D53" s="401"/>
      <c r="E53" s="401"/>
      <c r="F53" s="401"/>
      <c r="G53" s="401"/>
      <c r="H53" s="401"/>
      <c r="I53" s="401"/>
      <c r="J53" s="401"/>
      <c r="K53" s="281"/>
    </row>
    <row r="54" spans="2:11" ht="12.75" customHeight="1">
      <c r="B54" s="280"/>
      <c r="C54" s="283"/>
      <c r="D54" s="283"/>
      <c r="E54" s="283"/>
      <c r="F54" s="283"/>
      <c r="G54" s="283"/>
      <c r="H54" s="283"/>
      <c r="I54" s="283"/>
      <c r="J54" s="283"/>
      <c r="K54" s="281"/>
    </row>
    <row r="55" spans="2:11" ht="15" customHeight="1">
      <c r="B55" s="280"/>
      <c r="C55" s="401" t="s">
        <v>1066</v>
      </c>
      <c r="D55" s="401"/>
      <c r="E55" s="401"/>
      <c r="F55" s="401"/>
      <c r="G55" s="401"/>
      <c r="H55" s="401"/>
      <c r="I55" s="401"/>
      <c r="J55" s="401"/>
      <c r="K55" s="281"/>
    </row>
    <row r="56" spans="2:11" ht="15" customHeight="1">
      <c r="B56" s="280"/>
      <c r="C56" s="285"/>
      <c r="D56" s="401" t="s">
        <v>1067</v>
      </c>
      <c r="E56" s="401"/>
      <c r="F56" s="401"/>
      <c r="G56" s="401"/>
      <c r="H56" s="401"/>
      <c r="I56" s="401"/>
      <c r="J56" s="401"/>
      <c r="K56" s="281"/>
    </row>
    <row r="57" spans="2:11" ht="15" customHeight="1">
      <c r="B57" s="280"/>
      <c r="C57" s="285"/>
      <c r="D57" s="401" t="s">
        <v>1068</v>
      </c>
      <c r="E57" s="401"/>
      <c r="F57" s="401"/>
      <c r="G57" s="401"/>
      <c r="H57" s="401"/>
      <c r="I57" s="401"/>
      <c r="J57" s="401"/>
      <c r="K57" s="281"/>
    </row>
    <row r="58" spans="2:11" ht="15" customHeight="1">
      <c r="B58" s="280"/>
      <c r="C58" s="285"/>
      <c r="D58" s="401" t="s">
        <v>1069</v>
      </c>
      <c r="E58" s="401"/>
      <c r="F58" s="401"/>
      <c r="G58" s="401"/>
      <c r="H58" s="401"/>
      <c r="I58" s="401"/>
      <c r="J58" s="401"/>
      <c r="K58" s="281"/>
    </row>
    <row r="59" spans="2:11" ht="15" customHeight="1">
      <c r="B59" s="280"/>
      <c r="C59" s="285"/>
      <c r="D59" s="401" t="s">
        <v>1070</v>
      </c>
      <c r="E59" s="401"/>
      <c r="F59" s="401"/>
      <c r="G59" s="401"/>
      <c r="H59" s="401"/>
      <c r="I59" s="401"/>
      <c r="J59" s="401"/>
      <c r="K59" s="281"/>
    </row>
    <row r="60" spans="2:11" ht="15" customHeight="1">
      <c r="B60" s="280"/>
      <c r="C60" s="285"/>
      <c r="D60" s="403" t="s">
        <v>1071</v>
      </c>
      <c r="E60" s="403"/>
      <c r="F60" s="403"/>
      <c r="G60" s="403"/>
      <c r="H60" s="403"/>
      <c r="I60" s="403"/>
      <c r="J60" s="403"/>
      <c r="K60" s="281"/>
    </row>
    <row r="61" spans="2:11" ht="15" customHeight="1">
      <c r="B61" s="280"/>
      <c r="C61" s="285"/>
      <c r="D61" s="401" t="s">
        <v>1072</v>
      </c>
      <c r="E61" s="401"/>
      <c r="F61" s="401"/>
      <c r="G61" s="401"/>
      <c r="H61" s="401"/>
      <c r="I61" s="401"/>
      <c r="J61" s="401"/>
      <c r="K61" s="281"/>
    </row>
    <row r="62" spans="2:11" ht="12.75" customHeight="1">
      <c r="B62" s="280"/>
      <c r="C62" s="285"/>
      <c r="D62" s="285"/>
      <c r="E62" s="288"/>
      <c r="F62" s="285"/>
      <c r="G62" s="285"/>
      <c r="H62" s="285"/>
      <c r="I62" s="285"/>
      <c r="J62" s="285"/>
      <c r="K62" s="281"/>
    </row>
    <row r="63" spans="2:11" ht="15" customHeight="1">
      <c r="B63" s="280"/>
      <c r="C63" s="285"/>
      <c r="D63" s="401" t="s">
        <v>1073</v>
      </c>
      <c r="E63" s="401"/>
      <c r="F63" s="401"/>
      <c r="G63" s="401"/>
      <c r="H63" s="401"/>
      <c r="I63" s="401"/>
      <c r="J63" s="401"/>
      <c r="K63" s="281"/>
    </row>
    <row r="64" spans="2:11" ht="15" customHeight="1">
      <c r="B64" s="280"/>
      <c r="C64" s="285"/>
      <c r="D64" s="403" t="s">
        <v>1074</v>
      </c>
      <c r="E64" s="403"/>
      <c r="F64" s="403"/>
      <c r="G64" s="403"/>
      <c r="H64" s="403"/>
      <c r="I64" s="403"/>
      <c r="J64" s="403"/>
      <c r="K64" s="281"/>
    </row>
    <row r="65" spans="2:11" ht="15" customHeight="1">
      <c r="B65" s="280"/>
      <c r="C65" s="285"/>
      <c r="D65" s="401" t="s">
        <v>1075</v>
      </c>
      <c r="E65" s="401"/>
      <c r="F65" s="401"/>
      <c r="G65" s="401"/>
      <c r="H65" s="401"/>
      <c r="I65" s="401"/>
      <c r="J65" s="401"/>
      <c r="K65" s="281"/>
    </row>
    <row r="66" spans="2:11" ht="15" customHeight="1">
      <c r="B66" s="280"/>
      <c r="C66" s="285"/>
      <c r="D66" s="401" t="s">
        <v>1076</v>
      </c>
      <c r="E66" s="401"/>
      <c r="F66" s="401"/>
      <c r="G66" s="401"/>
      <c r="H66" s="401"/>
      <c r="I66" s="401"/>
      <c r="J66" s="401"/>
      <c r="K66" s="281"/>
    </row>
    <row r="67" spans="2:11" ht="15" customHeight="1">
      <c r="B67" s="280"/>
      <c r="C67" s="285"/>
      <c r="D67" s="401" t="s">
        <v>1077</v>
      </c>
      <c r="E67" s="401"/>
      <c r="F67" s="401"/>
      <c r="G67" s="401"/>
      <c r="H67" s="401"/>
      <c r="I67" s="401"/>
      <c r="J67" s="401"/>
      <c r="K67" s="281"/>
    </row>
    <row r="68" spans="2:11" ht="15" customHeight="1">
      <c r="B68" s="280"/>
      <c r="C68" s="285"/>
      <c r="D68" s="401" t="s">
        <v>1078</v>
      </c>
      <c r="E68" s="401"/>
      <c r="F68" s="401"/>
      <c r="G68" s="401"/>
      <c r="H68" s="401"/>
      <c r="I68" s="401"/>
      <c r="J68" s="401"/>
      <c r="K68" s="281"/>
    </row>
    <row r="69" spans="2:11" ht="12.75" customHeight="1">
      <c r="B69" s="289"/>
      <c r="C69" s="290"/>
      <c r="D69" s="290"/>
      <c r="E69" s="290"/>
      <c r="F69" s="290"/>
      <c r="G69" s="290"/>
      <c r="H69" s="290"/>
      <c r="I69" s="290"/>
      <c r="J69" s="290"/>
      <c r="K69" s="291"/>
    </row>
    <row r="70" spans="2:11" ht="18.75" customHeight="1">
      <c r="B70" s="292"/>
      <c r="C70" s="292"/>
      <c r="D70" s="292"/>
      <c r="E70" s="292"/>
      <c r="F70" s="292"/>
      <c r="G70" s="292"/>
      <c r="H70" s="292"/>
      <c r="I70" s="292"/>
      <c r="J70" s="292"/>
      <c r="K70" s="293"/>
    </row>
    <row r="71" spans="2:11" ht="18.75" customHeight="1">
      <c r="B71" s="293"/>
      <c r="C71" s="293"/>
      <c r="D71" s="293"/>
      <c r="E71" s="293"/>
      <c r="F71" s="293"/>
      <c r="G71" s="293"/>
      <c r="H71" s="293"/>
      <c r="I71" s="293"/>
      <c r="J71" s="293"/>
      <c r="K71" s="293"/>
    </row>
    <row r="72" spans="2:11" ht="7.5" customHeight="1">
      <c r="B72" s="294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ht="45" customHeight="1">
      <c r="B73" s="297"/>
      <c r="C73" s="404" t="s">
        <v>96</v>
      </c>
      <c r="D73" s="404"/>
      <c r="E73" s="404"/>
      <c r="F73" s="404"/>
      <c r="G73" s="404"/>
      <c r="H73" s="404"/>
      <c r="I73" s="404"/>
      <c r="J73" s="404"/>
      <c r="K73" s="298"/>
    </row>
    <row r="74" spans="2:11" ht="17.25" customHeight="1">
      <c r="B74" s="297"/>
      <c r="C74" s="299" t="s">
        <v>1079</v>
      </c>
      <c r="D74" s="299"/>
      <c r="E74" s="299"/>
      <c r="F74" s="299" t="s">
        <v>1080</v>
      </c>
      <c r="G74" s="300"/>
      <c r="H74" s="299" t="s">
        <v>151</v>
      </c>
      <c r="I74" s="299" t="s">
        <v>57</v>
      </c>
      <c r="J74" s="299" t="s">
        <v>1081</v>
      </c>
      <c r="K74" s="298"/>
    </row>
    <row r="75" spans="2:11" ht="17.25" customHeight="1">
      <c r="B75" s="297"/>
      <c r="C75" s="301" t="s">
        <v>1082</v>
      </c>
      <c r="D75" s="301"/>
      <c r="E75" s="301"/>
      <c r="F75" s="302" t="s">
        <v>1083</v>
      </c>
      <c r="G75" s="303"/>
      <c r="H75" s="301"/>
      <c r="I75" s="301"/>
      <c r="J75" s="301" t="s">
        <v>1084</v>
      </c>
      <c r="K75" s="298"/>
    </row>
    <row r="76" spans="2:11" ht="5.25" customHeight="1">
      <c r="B76" s="297"/>
      <c r="C76" s="304"/>
      <c r="D76" s="304"/>
      <c r="E76" s="304"/>
      <c r="F76" s="304"/>
      <c r="G76" s="305"/>
      <c r="H76" s="304"/>
      <c r="I76" s="304"/>
      <c r="J76" s="304"/>
      <c r="K76" s="298"/>
    </row>
    <row r="77" spans="2:11" ht="15" customHeight="1">
      <c r="B77" s="297"/>
      <c r="C77" s="287" t="s">
        <v>53</v>
      </c>
      <c r="D77" s="304"/>
      <c r="E77" s="304"/>
      <c r="F77" s="306" t="s">
        <v>1085</v>
      </c>
      <c r="G77" s="305"/>
      <c r="H77" s="287" t="s">
        <v>1086</v>
      </c>
      <c r="I77" s="287" t="s">
        <v>1087</v>
      </c>
      <c r="J77" s="287">
        <v>20</v>
      </c>
      <c r="K77" s="298"/>
    </row>
    <row r="78" spans="2:11" ht="15" customHeight="1">
      <c r="B78" s="297"/>
      <c r="C78" s="287" t="s">
        <v>1088</v>
      </c>
      <c r="D78" s="287"/>
      <c r="E78" s="287"/>
      <c r="F78" s="306" t="s">
        <v>1085</v>
      </c>
      <c r="G78" s="305"/>
      <c r="H78" s="287" t="s">
        <v>1089</v>
      </c>
      <c r="I78" s="287" t="s">
        <v>1087</v>
      </c>
      <c r="J78" s="287">
        <v>120</v>
      </c>
      <c r="K78" s="298"/>
    </row>
    <row r="79" spans="2:11" ht="15" customHeight="1">
      <c r="B79" s="307"/>
      <c r="C79" s="287" t="s">
        <v>1090</v>
      </c>
      <c r="D79" s="287"/>
      <c r="E79" s="287"/>
      <c r="F79" s="306" t="s">
        <v>1091</v>
      </c>
      <c r="G79" s="305"/>
      <c r="H79" s="287" t="s">
        <v>1092</v>
      </c>
      <c r="I79" s="287" t="s">
        <v>1087</v>
      </c>
      <c r="J79" s="287">
        <v>50</v>
      </c>
      <c r="K79" s="298"/>
    </row>
    <row r="80" spans="2:11" ht="15" customHeight="1">
      <c r="B80" s="307"/>
      <c r="C80" s="287" t="s">
        <v>1093</v>
      </c>
      <c r="D80" s="287"/>
      <c r="E80" s="287"/>
      <c r="F80" s="306" t="s">
        <v>1085</v>
      </c>
      <c r="G80" s="305"/>
      <c r="H80" s="287" t="s">
        <v>1094</v>
      </c>
      <c r="I80" s="287" t="s">
        <v>1095</v>
      </c>
      <c r="J80" s="287"/>
      <c r="K80" s="298"/>
    </row>
    <row r="81" spans="2:11" ht="15" customHeight="1">
      <c r="B81" s="307"/>
      <c r="C81" s="308" t="s">
        <v>1096</v>
      </c>
      <c r="D81" s="308"/>
      <c r="E81" s="308"/>
      <c r="F81" s="309" t="s">
        <v>1091</v>
      </c>
      <c r="G81" s="308"/>
      <c r="H81" s="308" t="s">
        <v>1097</v>
      </c>
      <c r="I81" s="308" t="s">
        <v>1087</v>
      </c>
      <c r="J81" s="308">
        <v>15</v>
      </c>
      <c r="K81" s="298"/>
    </row>
    <row r="82" spans="2:11" ht="15" customHeight="1">
      <c r="B82" s="307"/>
      <c r="C82" s="308" t="s">
        <v>1098</v>
      </c>
      <c r="D82" s="308"/>
      <c r="E82" s="308"/>
      <c r="F82" s="309" t="s">
        <v>1091</v>
      </c>
      <c r="G82" s="308"/>
      <c r="H82" s="308" t="s">
        <v>1099</v>
      </c>
      <c r="I82" s="308" t="s">
        <v>1087</v>
      </c>
      <c r="J82" s="308">
        <v>15</v>
      </c>
      <c r="K82" s="298"/>
    </row>
    <row r="83" spans="2:11" ht="15" customHeight="1">
      <c r="B83" s="307"/>
      <c r="C83" s="308" t="s">
        <v>1100</v>
      </c>
      <c r="D83" s="308"/>
      <c r="E83" s="308"/>
      <c r="F83" s="309" t="s">
        <v>1091</v>
      </c>
      <c r="G83" s="308"/>
      <c r="H83" s="308" t="s">
        <v>1101</v>
      </c>
      <c r="I83" s="308" t="s">
        <v>1087</v>
      </c>
      <c r="J83" s="308">
        <v>20</v>
      </c>
      <c r="K83" s="298"/>
    </row>
    <row r="84" spans="2:11" ht="15" customHeight="1">
      <c r="B84" s="307"/>
      <c r="C84" s="308" t="s">
        <v>1102</v>
      </c>
      <c r="D84" s="308"/>
      <c r="E84" s="308"/>
      <c r="F84" s="309" t="s">
        <v>1091</v>
      </c>
      <c r="G84" s="308"/>
      <c r="H84" s="308" t="s">
        <v>1103</v>
      </c>
      <c r="I84" s="308" t="s">
        <v>1087</v>
      </c>
      <c r="J84" s="308">
        <v>20</v>
      </c>
      <c r="K84" s="298"/>
    </row>
    <row r="85" spans="2:11" ht="15" customHeight="1">
      <c r="B85" s="307"/>
      <c r="C85" s="287" t="s">
        <v>1104</v>
      </c>
      <c r="D85" s="287"/>
      <c r="E85" s="287"/>
      <c r="F85" s="306" t="s">
        <v>1091</v>
      </c>
      <c r="G85" s="305"/>
      <c r="H85" s="287" t="s">
        <v>1105</v>
      </c>
      <c r="I85" s="287" t="s">
        <v>1087</v>
      </c>
      <c r="J85" s="287">
        <v>50</v>
      </c>
      <c r="K85" s="298"/>
    </row>
    <row r="86" spans="2:11" ht="15" customHeight="1">
      <c r="B86" s="307"/>
      <c r="C86" s="287" t="s">
        <v>1106</v>
      </c>
      <c r="D86" s="287"/>
      <c r="E86" s="287"/>
      <c r="F86" s="306" t="s">
        <v>1091</v>
      </c>
      <c r="G86" s="305"/>
      <c r="H86" s="287" t="s">
        <v>1107</v>
      </c>
      <c r="I86" s="287" t="s">
        <v>1087</v>
      </c>
      <c r="J86" s="287">
        <v>20</v>
      </c>
      <c r="K86" s="298"/>
    </row>
    <row r="87" spans="2:11" ht="15" customHeight="1">
      <c r="B87" s="307"/>
      <c r="C87" s="287" t="s">
        <v>1108</v>
      </c>
      <c r="D87" s="287"/>
      <c r="E87" s="287"/>
      <c r="F87" s="306" t="s">
        <v>1091</v>
      </c>
      <c r="G87" s="305"/>
      <c r="H87" s="287" t="s">
        <v>1109</v>
      </c>
      <c r="I87" s="287" t="s">
        <v>1087</v>
      </c>
      <c r="J87" s="287">
        <v>20</v>
      </c>
      <c r="K87" s="298"/>
    </row>
    <row r="88" spans="2:11" ht="15" customHeight="1">
      <c r="B88" s="307"/>
      <c r="C88" s="287" t="s">
        <v>1110</v>
      </c>
      <c r="D88" s="287"/>
      <c r="E88" s="287"/>
      <c r="F88" s="306" t="s">
        <v>1091</v>
      </c>
      <c r="G88" s="305"/>
      <c r="H88" s="287" t="s">
        <v>1111</v>
      </c>
      <c r="I88" s="287" t="s">
        <v>1087</v>
      </c>
      <c r="J88" s="287">
        <v>50</v>
      </c>
      <c r="K88" s="298"/>
    </row>
    <row r="89" spans="2:11" ht="15" customHeight="1">
      <c r="B89" s="307"/>
      <c r="C89" s="287" t="s">
        <v>1112</v>
      </c>
      <c r="D89" s="287"/>
      <c r="E89" s="287"/>
      <c r="F89" s="306" t="s">
        <v>1091</v>
      </c>
      <c r="G89" s="305"/>
      <c r="H89" s="287" t="s">
        <v>1112</v>
      </c>
      <c r="I89" s="287" t="s">
        <v>1087</v>
      </c>
      <c r="J89" s="287">
        <v>50</v>
      </c>
      <c r="K89" s="298"/>
    </row>
    <row r="90" spans="2:11" ht="15" customHeight="1">
      <c r="B90" s="307"/>
      <c r="C90" s="287" t="s">
        <v>156</v>
      </c>
      <c r="D90" s="287"/>
      <c r="E90" s="287"/>
      <c r="F90" s="306" t="s">
        <v>1091</v>
      </c>
      <c r="G90" s="305"/>
      <c r="H90" s="287" t="s">
        <v>1113</v>
      </c>
      <c r="I90" s="287" t="s">
        <v>1087</v>
      </c>
      <c r="J90" s="287">
        <v>255</v>
      </c>
      <c r="K90" s="298"/>
    </row>
    <row r="91" spans="2:11" ht="15" customHeight="1">
      <c r="B91" s="307"/>
      <c r="C91" s="287" t="s">
        <v>1114</v>
      </c>
      <c r="D91" s="287"/>
      <c r="E91" s="287"/>
      <c r="F91" s="306" t="s">
        <v>1085</v>
      </c>
      <c r="G91" s="305"/>
      <c r="H91" s="287" t="s">
        <v>1115</v>
      </c>
      <c r="I91" s="287" t="s">
        <v>1116</v>
      </c>
      <c r="J91" s="287"/>
      <c r="K91" s="298"/>
    </row>
    <row r="92" spans="2:11" ht="15" customHeight="1">
      <c r="B92" s="307"/>
      <c r="C92" s="287" t="s">
        <v>1117</v>
      </c>
      <c r="D92" s="287"/>
      <c r="E92" s="287"/>
      <c r="F92" s="306" t="s">
        <v>1085</v>
      </c>
      <c r="G92" s="305"/>
      <c r="H92" s="287" t="s">
        <v>1118</v>
      </c>
      <c r="I92" s="287" t="s">
        <v>1119</v>
      </c>
      <c r="J92" s="287"/>
      <c r="K92" s="298"/>
    </row>
    <row r="93" spans="2:11" ht="15" customHeight="1">
      <c r="B93" s="307"/>
      <c r="C93" s="287" t="s">
        <v>1120</v>
      </c>
      <c r="D93" s="287"/>
      <c r="E93" s="287"/>
      <c r="F93" s="306" t="s">
        <v>1085</v>
      </c>
      <c r="G93" s="305"/>
      <c r="H93" s="287" t="s">
        <v>1120</v>
      </c>
      <c r="I93" s="287" t="s">
        <v>1119</v>
      </c>
      <c r="J93" s="287"/>
      <c r="K93" s="298"/>
    </row>
    <row r="94" spans="2:11" ht="15" customHeight="1">
      <c r="B94" s="307"/>
      <c r="C94" s="287" t="s">
        <v>38</v>
      </c>
      <c r="D94" s="287"/>
      <c r="E94" s="287"/>
      <c r="F94" s="306" t="s">
        <v>1085</v>
      </c>
      <c r="G94" s="305"/>
      <c r="H94" s="287" t="s">
        <v>1121</v>
      </c>
      <c r="I94" s="287" t="s">
        <v>1119</v>
      </c>
      <c r="J94" s="287"/>
      <c r="K94" s="298"/>
    </row>
    <row r="95" spans="2:11" ht="15" customHeight="1">
      <c r="B95" s="307"/>
      <c r="C95" s="287" t="s">
        <v>48</v>
      </c>
      <c r="D95" s="287"/>
      <c r="E95" s="287"/>
      <c r="F95" s="306" t="s">
        <v>1085</v>
      </c>
      <c r="G95" s="305"/>
      <c r="H95" s="287" t="s">
        <v>1122</v>
      </c>
      <c r="I95" s="287" t="s">
        <v>1119</v>
      </c>
      <c r="J95" s="287"/>
      <c r="K95" s="298"/>
    </row>
    <row r="96" spans="2:11" ht="15" customHeight="1">
      <c r="B96" s="310"/>
      <c r="C96" s="311"/>
      <c r="D96" s="311"/>
      <c r="E96" s="311"/>
      <c r="F96" s="311"/>
      <c r="G96" s="311"/>
      <c r="H96" s="311"/>
      <c r="I96" s="311"/>
      <c r="J96" s="311"/>
      <c r="K96" s="312"/>
    </row>
    <row r="97" spans="2:11" ht="18.75" customHeight="1">
      <c r="B97" s="313"/>
      <c r="C97" s="314"/>
      <c r="D97" s="314"/>
      <c r="E97" s="314"/>
      <c r="F97" s="314"/>
      <c r="G97" s="314"/>
      <c r="H97" s="314"/>
      <c r="I97" s="314"/>
      <c r="J97" s="314"/>
      <c r="K97" s="313"/>
    </row>
    <row r="98" spans="2:11" ht="18.75" customHeight="1">
      <c r="B98" s="293"/>
      <c r="C98" s="293"/>
      <c r="D98" s="293"/>
      <c r="E98" s="293"/>
      <c r="F98" s="293"/>
      <c r="G98" s="293"/>
      <c r="H98" s="293"/>
      <c r="I98" s="293"/>
      <c r="J98" s="293"/>
      <c r="K98" s="293"/>
    </row>
    <row r="99" spans="2:11" ht="7.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6"/>
    </row>
    <row r="100" spans="2:11" ht="45" customHeight="1">
      <c r="B100" s="297"/>
      <c r="C100" s="404" t="s">
        <v>1123</v>
      </c>
      <c r="D100" s="404"/>
      <c r="E100" s="404"/>
      <c r="F100" s="404"/>
      <c r="G100" s="404"/>
      <c r="H100" s="404"/>
      <c r="I100" s="404"/>
      <c r="J100" s="404"/>
      <c r="K100" s="298"/>
    </row>
    <row r="101" spans="2:11" ht="17.25" customHeight="1">
      <c r="B101" s="297"/>
      <c r="C101" s="299" t="s">
        <v>1079</v>
      </c>
      <c r="D101" s="299"/>
      <c r="E101" s="299"/>
      <c r="F101" s="299" t="s">
        <v>1080</v>
      </c>
      <c r="G101" s="300"/>
      <c r="H101" s="299" t="s">
        <v>151</v>
      </c>
      <c r="I101" s="299" t="s">
        <v>57</v>
      </c>
      <c r="J101" s="299" t="s">
        <v>1081</v>
      </c>
      <c r="K101" s="298"/>
    </row>
    <row r="102" spans="2:11" ht="17.25" customHeight="1">
      <c r="B102" s="297"/>
      <c r="C102" s="301" t="s">
        <v>1082</v>
      </c>
      <c r="D102" s="301"/>
      <c r="E102" s="301"/>
      <c r="F102" s="302" t="s">
        <v>1083</v>
      </c>
      <c r="G102" s="303"/>
      <c r="H102" s="301"/>
      <c r="I102" s="301"/>
      <c r="J102" s="301" t="s">
        <v>1084</v>
      </c>
      <c r="K102" s="298"/>
    </row>
    <row r="103" spans="2:11" ht="5.25" customHeight="1">
      <c r="B103" s="297"/>
      <c r="C103" s="299"/>
      <c r="D103" s="299"/>
      <c r="E103" s="299"/>
      <c r="F103" s="299"/>
      <c r="G103" s="315"/>
      <c r="H103" s="299"/>
      <c r="I103" s="299"/>
      <c r="J103" s="299"/>
      <c r="K103" s="298"/>
    </row>
    <row r="104" spans="2:11" ht="15" customHeight="1">
      <c r="B104" s="297"/>
      <c r="C104" s="287" t="s">
        <v>53</v>
      </c>
      <c r="D104" s="304"/>
      <c r="E104" s="304"/>
      <c r="F104" s="306" t="s">
        <v>1085</v>
      </c>
      <c r="G104" s="315"/>
      <c r="H104" s="287" t="s">
        <v>1124</v>
      </c>
      <c r="I104" s="287" t="s">
        <v>1087</v>
      </c>
      <c r="J104" s="287">
        <v>20</v>
      </c>
      <c r="K104" s="298"/>
    </row>
    <row r="105" spans="2:11" ht="15" customHeight="1">
      <c r="B105" s="297"/>
      <c r="C105" s="287" t="s">
        <v>1088</v>
      </c>
      <c r="D105" s="287"/>
      <c r="E105" s="287"/>
      <c r="F105" s="306" t="s">
        <v>1085</v>
      </c>
      <c r="G105" s="287"/>
      <c r="H105" s="287" t="s">
        <v>1124</v>
      </c>
      <c r="I105" s="287" t="s">
        <v>1087</v>
      </c>
      <c r="J105" s="287">
        <v>120</v>
      </c>
      <c r="K105" s="298"/>
    </row>
    <row r="106" spans="2:11" ht="15" customHeight="1">
      <c r="B106" s="307"/>
      <c r="C106" s="287" t="s">
        <v>1090</v>
      </c>
      <c r="D106" s="287"/>
      <c r="E106" s="287"/>
      <c r="F106" s="306" t="s">
        <v>1091</v>
      </c>
      <c r="G106" s="287"/>
      <c r="H106" s="287" t="s">
        <v>1124</v>
      </c>
      <c r="I106" s="287" t="s">
        <v>1087</v>
      </c>
      <c r="J106" s="287">
        <v>50</v>
      </c>
      <c r="K106" s="298"/>
    </row>
    <row r="107" spans="2:11" ht="15" customHeight="1">
      <c r="B107" s="307"/>
      <c r="C107" s="287" t="s">
        <v>1093</v>
      </c>
      <c r="D107" s="287"/>
      <c r="E107" s="287"/>
      <c r="F107" s="306" t="s">
        <v>1085</v>
      </c>
      <c r="G107" s="287"/>
      <c r="H107" s="287" t="s">
        <v>1124</v>
      </c>
      <c r="I107" s="287" t="s">
        <v>1095</v>
      </c>
      <c r="J107" s="287"/>
      <c r="K107" s="298"/>
    </row>
    <row r="108" spans="2:11" ht="15" customHeight="1">
      <c r="B108" s="307"/>
      <c r="C108" s="287" t="s">
        <v>1104</v>
      </c>
      <c r="D108" s="287"/>
      <c r="E108" s="287"/>
      <c r="F108" s="306" t="s">
        <v>1091</v>
      </c>
      <c r="G108" s="287"/>
      <c r="H108" s="287" t="s">
        <v>1124</v>
      </c>
      <c r="I108" s="287" t="s">
        <v>1087</v>
      </c>
      <c r="J108" s="287">
        <v>50</v>
      </c>
      <c r="K108" s="298"/>
    </row>
    <row r="109" spans="2:11" ht="15" customHeight="1">
      <c r="B109" s="307"/>
      <c r="C109" s="287" t="s">
        <v>1112</v>
      </c>
      <c r="D109" s="287"/>
      <c r="E109" s="287"/>
      <c r="F109" s="306" t="s">
        <v>1091</v>
      </c>
      <c r="G109" s="287"/>
      <c r="H109" s="287" t="s">
        <v>1124</v>
      </c>
      <c r="I109" s="287" t="s">
        <v>1087</v>
      </c>
      <c r="J109" s="287">
        <v>50</v>
      </c>
      <c r="K109" s="298"/>
    </row>
    <row r="110" spans="2:11" ht="15" customHeight="1">
      <c r="B110" s="307"/>
      <c r="C110" s="287" t="s">
        <v>1110</v>
      </c>
      <c r="D110" s="287"/>
      <c r="E110" s="287"/>
      <c r="F110" s="306" t="s">
        <v>1091</v>
      </c>
      <c r="G110" s="287"/>
      <c r="H110" s="287" t="s">
        <v>1124</v>
      </c>
      <c r="I110" s="287" t="s">
        <v>1087</v>
      </c>
      <c r="J110" s="287">
        <v>50</v>
      </c>
      <c r="K110" s="298"/>
    </row>
    <row r="111" spans="2:11" ht="15" customHeight="1">
      <c r="B111" s="307"/>
      <c r="C111" s="287" t="s">
        <v>53</v>
      </c>
      <c r="D111" s="287"/>
      <c r="E111" s="287"/>
      <c r="F111" s="306" t="s">
        <v>1085</v>
      </c>
      <c r="G111" s="287"/>
      <c r="H111" s="287" t="s">
        <v>1125</v>
      </c>
      <c r="I111" s="287" t="s">
        <v>1087</v>
      </c>
      <c r="J111" s="287">
        <v>20</v>
      </c>
      <c r="K111" s="298"/>
    </row>
    <row r="112" spans="2:11" ht="15" customHeight="1">
      <c r="B112" s="307"/>
      <c r="C112" s="287" t="s">
        <v>1126</v>
      </c>
      <c r="D112" s="287"/>
      <c r="E112" s="287"/>
      <c r="F112" s="306" t="s">
        <v>1085</v>
      </c>
      <c r="G112" s="287"/>
      <c r="H112" s="287" t="s">
        <v>1127</v>
      </c>
      <c r="I112" s="287" t="s">
        <v>1087</v>
      </c>
      <c r="J112" s="287">
        <v>120</v>
      </c>
      <c r="K112" s="298"/>
    </row>
    <row r="113" spans="2:11" ht="15" customHeight="1">
      <c r="B113" s="307"/>
      <c r="C113" s="287" t="s">
        <v>38</v>
      </c>
      <c r="D113" s="287"/>
      <c r="E113" s="287"/>
      <c r="F113" s="306" t="s">
        <v>1085</v>
      </c>
      <c r="G113" s="287"/>
      <c r="H113" s="287" t="s">
        <v>1128</v>
      </c>
      <c r="I113" s="287" t="s">
        <v>1119</v>
      </c>
      <c r="J113" s="287"/>
      <c r="K113" s="298"/>
    </row>
    <row r="114" spans="2:11" ht="15" customHeight="1">
      <c r="B114" s="307"/>
      <c r="C114" s="287" t="s">
        <v>48</v>
      </c>
      <c r="D114" s="287"/>
      <c r="E114" s="287"/>
      <c r="F114" s="306" t="s">
        <v>1085</v>
      </c>
      <c r="G114" s="287"/>
      <c r="H114" s="287" t="s">
        <v>1129</v>
      </c>
      <c r="I114" s="287" t="s">
        <v>1119</v>
      </c>
      <c r="J114" s="287"/>
      <c r="K114" s="298"/>
    </row>
    <row r="115" spans="2:11" ht="15" customHeight="1">
      <c r="B115" s="307"/>
      <c r="C115" s="287" t="s">
        <v>57</v>
      </c>
      <c r="D115" s="287"/>
      <c r="E115" s="287"/>
      <c r="F115" s="306" t="s">
        <v>1085</v>
      </c>
      <c r="G115" s="287"/>
      <c r="H115" s="287" t="s">
        <v>1130</v>
      </c>
      <c r="I115" s="287" t="s">
        <v>1131</v>
      </c>
      <c r="J115" s="287"/>
      <c r="K115" s="298"/>
    </row>
    <row r="116" spans="2:11" ht="15" customHeight="1">
      <c r="B116" s="310"/>
      <c r="C116" s="316"/>
      <c r="D116" s="316"/>
      <c r="E116" s="316"/>
      <c r="F116" s="316"/>
      <c r="G116" s="316"/>
      <c r="H116" s="316"/>
      <c r="I116" s="316"/>
      <c r="J116" s="316"/>
      <c r="K116" s="312"/>
    </row>
    <row r="117" spans="2:11" ht="18.75" customHeight="1">
      <c r="B117" s="317"/>
      <c r="C117" s="283"/>
      <c r="D117" s="283"/>
      <c r="E117" s="283"/>
      <c r="F117" s="318"/>
      <c r="G117" s="283"/>
      <c r="H117" s="283"/>
      <c r="I117" s="283"/>
      <c r="J117" s="283"/>
      <c r="K117" s="317"/>
    </row>
    <row r="118" spans="2:11" ht="18.75" customHeight="1"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</row>
    <row r="119" spans="2:11" ht="7.5" customHeight="1">
      <c r="B119" s="319"/>
      <c r="C119" s="320"/>
      <c r="D119" s="320"/>
      <c r="E119" s="320"/>
      <c r="F119" s="320"/>
      <c r="G119" s="320"/>
      <c r="H119" s="320"/>
      <c r="I119" s="320"/>
      <c r="J119" s="320"/>
      <c r="K119" s="321"/>
    </row>
    <row r="120" spans="2:11" ht="45" customHeight="1">
      <c r="B120" s="322"/>
      <c r="C120" s="399" t="s">
        <v>1132</v>
      </c>
      <c r="D120" s="399"/>
      <c r="E120" s="399"/>
      <c r="F120" s="399"/>
      <c r="G120" s="399"/>
      <c r="H120" s="399"/>
      <c r="I120" s="399"/>
      <c r="J120" s="399"/>
      <c r="K120" s="323"/>
    </row>
    <row r="121" spans="2:11" ht="17.25" customHeight="1">
      <c r="B121" s="324"/>
      <c r="C121" s="299" t="s">
        <v>1079</v>
      </c>
      <c r="D121" s="299"/>
      <c r="E121" s="299"/>
      <c r="F121" s="299" t="s">
        <v>1080</v>
      </c>
      <c r="G121" s="300"/>
      <c r="H121" s="299" t="s">
        <v>151</v>
      </c>
      <c r="I121" s="299" t="s">
        <v>57</v>
      </c>
      <c r="J121" s="299" t="s">
        <v>1081</v>
      </c>
      <c r="K121" s="325"/>
    </row>
    <row r="122" spans="2:11" ht="17.25" customHeight="1">
      <c r="B122" s="324"/>
      <c r="C122" s="301" t="s">
        <v>1082</v>
      </c>
      <c r="D122" s="301"/>
      <c r="E122" s="301"/>
      <c r="F122" s="302" t="s">
        <v>1083</v>
      </c>
      <c r="G122" s="303"/>
      <c r="H122" s="301"/>
      <c r="I122" s="301"/>
      <c r="J122" s="301" t="s">
        <v>1084</v>
      </c>
      <c r="K122" s="325"/>
    </row>
    <row r="123" spans="2:11" ht="5.25" customHeight="1">
      <c r="B123" s="326"/>
      <c r="C123" s="304"/>
      <c r="D123" s="304"/>
      <c r="E123" s="304"/>
      <c r="F123" s="304"/>
      <c r="G123" s="287"/>
      <c r="H123" s="304"/>
      <c r="I123" s="304"/>
      <c r="J123" s="304"/>
      <c r="K123" s="327"/>
    </row>
    <row r="124" spans="2:11" ht="15" customHeight="1">
      <c r="B124" s="326"/>
      <c r="C124" s="287" t="s">
        <v>1088</v>
      </c>
      <c r="D124" s="304"/>
      <c r="E124" s="304"/>
      <c r="F124" s="306" t="s">
        <v>1085</v>
      </c>
      <c r="G124" s="287"/>
      <c r="H124" s="287" t="s">
        <v>1124</v>
      </c>
      <c r="I124" s="287" t="s">
        <v>1087</v>
      </c>
      <c r="J124" s="287">
        <v>120</v>
      </c>
      <c r="K124" s="328"/>
    </row>
    <row r="125" spans="2:11" ht="15" customHeight="1">
      <c r="B125" s="326"/>
      <c r="C125" s="287" t="s">
        <v>1133</v>
      </c>
      <c r="D125" s="287"/>
      <c r="E125" s="287"/>
      <c r="F125" s="306" t="s">
        <v>1085</v>
      </c>
      <c r="G125" s="287"/>
      <c r="H125" s="287" t="s">
        <v>1134</v>
      </c>
      <c r="I125" s="287" t="s">
        <v>1087</v>
      </c>
      <c r="J125" s="287" t="s">
        <v>1135</v>
      </c>
      <c r="K125" s="328"/>
    </row>
    <row r="126" spans="2:11" ht="15" customHeight="1">
      <c r="B126" s="326"/>
      <c r="C126" s="287" t="s">
        <v>1034</v>
      </c>
      <c r="D126" s="287"/>
      <c r="E126" s="287"/>
      <c r="F126" s="306" t="s">
        <v>1085</v>
      </c>
      <c r="G126" s="287"/>
      <c r="H126" s="287" t="s">
        <v>1136</v>
      </c>
      <c r="I126" s="287" t="s">
        <v>1087</v>
      </c>
      <c r="J126" s="287" t="s">
        <v>1135</v>
      </c>
      <c r="K126" s="328"/>
    </row>
    <row r="127" spans="2:11" ht="15" customHeight="1">
      <c r="B127" s="326"/>
      <c r="C127" s="287" t="s">
        <v>1096</v>
      </c>
      <c r="D127" s="287"/>
      <c r="E127" s="287"/>
      <c r="F127" s="306" t="s">
        <v>1091</v>
      </c>
      <c r="G127" s="287"/>
      <c r="H127" s="287" t="s">
        <v>1097</v>
      </c>
      <c r="I127" s="287" t="s">
        <v>1087</v>
      </c>
      <c r="J127" s="287">
        <v>15</v>
      </c>
      <c r="K127" s="328"/>
    </row>
    <row r="128" spans="2:11" ht="15" customHeight="1">
      <c r="B128" s="326"/>
      <c r="C128" s="308" t="s">
        <v>1098</v>
      </c>
      <c r="D128" s="308"/>
      <c r="E128" s="308"/>
      <c r="F128" s="309" t="s">
        <v>1091</v>
      </c>
      <c r="G128" s="308"/>
      <c r="H128" s="308" t="s">
        <v>1099</v>
      </c>
      <c r="I128" s="308" t="s">
        <v>1087</v>
      </c>
      <c r="J128" s="308">
        <v>15</v>
      </c>
      <c r="K128" s="328"/>
    </row>
    <row r="129" spans="2:11" ht="15" customHeight="1">
      <c r="B129" s="326"/>
      <c r="C129" s="308" t="s">
        <v>1100</v>
      </c>
      <c r="D129" s="308"/>
      <c r="E129" s="308"/>
      <c r="F129" s="309" t="s">
        <v>1091</v>
      </c>
      <c r="G129" s="308"/>
      <c r="H129" s="308" t="s">
        <v>1101</v>
      </c>
      <c r="I129" s="308" t="s">
        <v>1087</v>
      </c>
      <c r="J129" s="308">
        <v>20</v>
      </c>
      <c r="K129" s="328"/>
    </row>
    <row r="130" spans="2:11" ht="15" customHeight="1">
      <c r="B130" s="326"/>
      <c r="C130" s="308" t="s">
        <v>1102</v>
      </c>
      <c r="D130" s="308"/>
      <c r="E130" s="308"/>
      <c r="F130" s="309" t="s">
        <v>1091</v>
      </c>
      <c r="G130" s="308"/>
      <c r="H130" s="308" t="s">
        <v>1103</v>
      </c>
      <c r="I130" s="308" t="s">
        <v>1087</v>
      </c>
      <c r="J130" s="308">
        <v>20</v>
      </c>
      <c r="K130" s="328"/>
    </row>
    <row r="131" spans="2:11" ht="15" customHeight="1">
      <c r="B131" s="326"/>
      <c r="C131" s="287" t="s">
        <v>1090</v>
      </c>
      <c r="D131" s="287"/>
      <c r="E131" s="287"/>
      <c r="F131" s="306" t="s">
        <v>1091</v>
      </c>
      <c r="G131" s="287"/>
      <c r="H131" s="287" t="s">
        <v>1124</v>
      </c>
      <c r="I131" s="287" t="s">
        <v>1087</v>
      </c>
      <c r="J131" s="287">
        <v>50</v>
      </c>
      <c r="K131" s="328"/>
    </row>
    <row r="132" spans="2:11" ht="15" customHeight="1">
      <c r="B132" s="326"/>
      <c r="C132" s="287" t="s">
        <v>1104</v>
      </c>
      <c r="D132" s="287"/>
      <c r="E132" s="287"/>
      <c r="F132" s="306" t="s">
        <v>1091</v>
      </c>
      <c r="G132" s="287"/>
      <c r="H132" s="287" t="s">
        <v>1124</v>
      </c>
      <c r="I132" s="287" t="s">
        <v>1087</v>
      </c>
      <c r="J132" s="287">
        <v>50</v>
      </c>
      <c r="K132" s="328"/>
    </row>
    <row r="133" spans="2:11" ht="15" customHeight="1">
      <c r="B133" s="326"/>
      <c r="C133" s="287" t="s">
        <v>1110</v>
      </c>
      <c r="D133" s="287"/>
      <c r="E133" s="287"/>
      <c r="F133" s="306" t="s">
        <v>1091</v>
      </c>
      <c r="G133" s="287"/>
      <c r="H133" s="287" t="s">
        <v>1124</v>
      </c>
      <c r="I133" s="287" t="s">
        <v>1087</v>
      </c>
      <c r="J133" s="287">
        <v>50</v>
      </c>
      <c r="K133" s="328"/>
    </row>
    <row r="134" spans="2:11" ht="15" customHeight="1">
      <c r="B134" s="326"/>
      <c r="C134" s="287" t="s">
        <v>1112</v>
      </c>
      <c r="D134" s="287"/>
      <c r="E134" s="287"/>
      <c r="F134" s="306" t="s">
        <v>1091</v>
      </c>
      <c r="G134" s="287"/>
      <c r="H134" s="287" t="s">
        <v>1124</v>
      </c>
      <c r="I134" s="287" t="s">
        <v>1087</v>
      </c>
      <c r="J134" s="287">
        <v>50</v>
      </c>
      <c r="K134" s="328"/>
    </row>
    <row r="135" spans="2:11" ht="15" customHeight="1">
      <c r="B135" s="326"/>
      <c r="C135" s="287" t="s">
        <v>156</v>
      </c>
      <c r="D135" s="287"/>
      <c r="E135" s="287"/>
      <c r="F135" s="306" t="s">
        <v>1091</v>
      </c>
      <c r="G135" s="287"/>
      <c r="H135" s="287" t="s">
        <v>1137</v>
      </c>
      <c r="I135" s="287" t="s">
        <v>1087</v>
      </c>
      <c r="J135" s="287">
        <v>255</v>
      </c>
      <c r="K135" s="328"/>
    </row>
    <row r="136" spans="2:11" ht="15" customHeight="1">
      <c r="B136" s="326"/>
      <c r="C136" s="287" t="s">
        <v>1114</v>
      </c>
      <c r="D136" s="287"/>
      <c r="E136" s="287"/>
      <c r="F136" s="306" t="s">
        <v>1085</v>
      </c>
      <c r="G136" s="287"/>
      <c r="H136" s="287" t="s">
        <v>1138</v>
      </c>
      <c r="I136" s="287" t="s">
        <v>1116</v>
      </c>
      <c r="J136" s="287"/>
      <c r="K136" s="328"/>
    </row>
    <row r="137" spans="2:11" ht="15" customHeight="1">
      <c r="B137" s="326"/>
      <c r="C137" s="287" t="s">
        <v>1117</v>
      </c>
      <c r="D137" s="287"/>
      <c r="E137" s="287"/>
      <c r="F137" s="306" t="s">
        <v>1085</v>
      </c>
      <c r="G137" s="287"/>
      <c r="H137" s="287" t="s">
        <v>1139</v>
      </c>
      <c r="I137" s="287" t="s">
        <v>1119</v>
      </c>
      <c r="J137" s="287"/>
      <c r="K137" s="328"/>
    </row>
    <row r="138" spans="2:11" ht="15" customHeight="1">
      <c r="B138" s="326"/>
      <c r="C138" s="287" t="s">
        <v>1120</v>
      </c>
      <c r="D138" s="287"/>
      <c r="E138" s="287"/>
      <c r="F138" s="306" t="s">
        <v>1085</v>
      </c>
      <c r="G138" s="287"/>
      <c r="H138" s="287" t="s">
        <v>1120</v>
      </c>
      <c r="I138" s="287" t="s">
        <v>1119</v>
      </c>
      <c r="J138" s="287"/>
      <c r="K138" s="328"/>
    </row>
    <row r="139" spans="2:11" ht="15" customHeight="1">
      <c r="B139" s="326"/>
      <c r="C139" s="287" t="s">
        <v>38</v>
      </c>
      <c r="D139" s="287"/>
      <c r="E139" s="287"/>
      <c r="F139" s="306" t="s">
        <v>1085</v>
      </c>
      <c r="G139" s="287"/>
      <c r="H139" s="287" t="s">
        <v>1140</v>
      </c>
      <c r="I139" s="287" t="s">
        <v>1119</v>
      </c>
      <c r="J139" s="287"/>
      <c r="K139" s="328"/>
    </row>
    <row r="140" spans="2:11" ht="15" customHeight="1">
      <c r="B140" s="326"/>
      <c r="C140" s="287" t="s">
        <v>1141</v>
      </c>
      <c r="D140" s="287"/>
      <c r="E140" s="287"/>
      <c r="F140" s="306" t="s">
        <v>1085</v>
      </c>
      <c r="G140" s="287"/>
      <c r="H140" s="287" t="s">
        <v>1142</v>
      </c>
      <c r="I140" s="287" t="s">
        <v>1119</v>
      </c>
      <c r="J140" s="287"/>
      <c r="K140" s="328"/>
    </row>
    <row r="141" spans="2:11" ht="15" customHeight="1">
      <c r="B141" s="329"/>
      <c r="C141" s="330"/>
      <c r="D141" s="330"/>
      <c r="E141" s="330"/>
      <c r="F141" s="330"/>
      <c r="G141" s="330"/>
      <c r="H141" s="330"/>
      <c r="I141" s="330"/>
      <c r="J141" s="330"/>
      <c r="K141" s="331"/>
    </row>
    <row r="142" spans="2:11" ht="18.75" customHeight="1">
      <c r="B142" s="283"/>
      <c r="C142" s="283"/>
      <c r="D142" s="283"/>
      <c r="E142" s="283"/>
      <c r="F142" s="318"/>
      <c r="G142" s="283"/>
      <c r="H142" s="283"/>
      <c r="I142" s="283"/>
      <c r="J142" s="283"/>
      <c r="K142" s="283"/>
    </row>
    <row r="143" spans="2:11" ht="18.75" customHeight="1">
      <c r="B143" s="293"/>
      <c r="C143" s="293"/>
      <c r="D143" s="293"/>
      <c r="E143" s="293"/>
      <c r="F143" s="293"/>
      <c r="G143" s="293"/>
      <c r="H143" s="293"/>
      <c r="I143" s="293"/>
      <c r="J143" s="293"/>
      <c r="K143" s="293"/>
    </row>
    <row r="144" spans="2:11" ht="7.5" customHeight="1">
      <c r="B144" s="294"/>
      <c r="C144" s="295"/>
      <c r="D144" s="295"/>
      <c r="E144" s="295"/>
      <c r="F144" s="295"/>
      <c r="G144" s="295"/>
      <c r="H144" s="295"/>
      <c r="I144" s="295"/>
      <c r="J144" s="295"/>
      <c r="K144" s="296"/>
    </row>
    <row r="145" spans="2:11" ht="45" customHeight="1">
      <c r="B145" s="297"/>
      <c r="C145" s="404" t="s">
        <v>1143</v>
      </c>
      <c r="D145" s="404"/>
      <c r="E145" s="404"/>
      <c r="F145" s="404"/>
      <c r="G145" s="404"/>
      <c r="H145" s="404"/>
      <c r="I145" s="404"/>
      <c r="J145" s="404"/>
      <c r="K145" s="298"/>
    </row>
    <row r="146" spans="2:11" ht="17.25" customHeight="1">
      <c r="B146" s="297"/>
      <c r="C146" s="299" t="s">
        <v>1079</v>
      </c>
      <c r="D146" s="299"/>
      <c r="E146" s="299"/>
      <c r="F146" s="299" t="s">
        <v>1080</v>
      </c>
      <c r="G146" s="300"/>
      <c r="H146" s="299" t="s">
        <v>151</v>
      </c>
      <c r="I146" s="299" t="s">
        <v>57</v>
      </c>
      <c r="J146" s="299" t="s">
        <v>1081</v>
      </c>
      <c r="K146" s="298"/>
    </row>
    <row r="147" spans="2:11" ht="17.25" customHeight="1">
      <c r="B147" s="297"/>
      <c r="C147" s="301" t="s">
        <v>1082</v>
      </c>
      <c r="D147" s="301"/>
      <c r="E147" s="301"/>
      <c r="F147" s="302" t="s">
        <v>1083</v>
      </c>
      <c r="G147" s="303"/>
      <c r="H147" s="301"/>
      <c r="I147" s="301"/>
      <c r="J147" s="301" t="s">
        <v>1084</v>
      </c>
      <c r="K147" s="298"/>
    </row>
    <row r="148" spans="2:11" ht="5.25" customHeight="1">
      <c r="B148" s="307"/>
      <c r="C148" s="304"/>
      <c r="D148" s="304"/>
      <c r="E148" s="304"/>
      <c r="F148" s="304"/>
      <c r="G148" s="305"/>
      <c r="H148" s="304"/>
      <c r="I148" s="304"/>
      <c r="J148" s="304"/>
      <c r="K148" s="328"/>
    </row>
    <row r="149" spans="2:11" ht="15" customHeight="1">
      <c r="B149" s="307"/>
      <c r="C149" s="332" t="s">
        <v>1088</v>
      </c>
      <c r="D149" s="287"/>
      <c r="E149" s="287"/>
      <c r="F149" s="333" t="s">
        <v>1085</v>
      </c>
      <c r="G149" s="287"/>
      <c r="H149" s="332" t="s">
        <v>1124</v>
      </c>
      <c r="I149" s="332" t="s">
        <v>1087</v>
      </c>
      <c r="J149" s="332">
        <v>120</v>
      </c>
      <c r="K149" s="328"/>
    </row>
    <row r="150" spans="2:11" ht="15" customHeight="1">
      <c r="B150" s="307"/>
      <c r="C150" s="332" t="s">
        <v>1133</v>
      </c>
      <c r="D150" s="287"/>
      <c r="E150" s="287"/>
      <c r="F150" s="333" t="s">
        <v>1085</v>
      </c>
      <c r="G150" s="287"/>
      <c r="H150" s="332" t="s">
        <v>1144</v>
      </c>
      <c r="I150" s="332" t="s">
        <v>1087</v>
      </c>
      <c r="J150" s="332" t="s">
        <v>1135</v>
      </c>
      <c r="K150" s="328"/>
    </row>
    <row r="151" spans="2:11" ht="15" customHeight="1">
      <c r="B151" s="307"/>
      <c r="C151" s="332" t="s">
        <v>1034</v>
      </c>
      <c r="D151" s="287"/>
      <c r="E151" s="287"/>
      <c r="F151" s="333" t="s">
        <v>1085</v>
      </c>
      <c r="G151" s="287"/>
      <c r="H151" s="332" t="s">
        <v>1145</v>
      </c>
      <c r="I151" s="332" t="s">
        <v>1087</v>
      </c>
      <c r="J151" s="332" t="s">
        <v>1135</v>
      </c>
      <c r="K151" s="328"/>
    </row>
    <row r="152" spans="2:11" ht="15" customHeight="1">
      <c r="B152" s="307"/>
      <c r="C152" s="332" t="s">
        <v>1090</v>
      </c>
      <c r="D152" s="287"/>
      <c r="E152" s="287"/>
      <c r="F152" s="333" t="s">
        <v>1091</v>
      </c>
      <c r="G152" s="287"/>
      <c r="H152" s="332" t="s">
        <v>1124</v>
      </c>
      <c r="I152" s="332" t="s">
        <v>1087</v>
      </c>
      <c r="J152" s="332">
        <v>50</v>
      </c>
      <c r="K152" s="328"/>
    </row>
    <row r="153" spans="2:11" ht="15" customHeight="1">
      <c r="B153" s="307"/>
      <c r="C153" s="332" t="s">
        <v>1093</v>
      </c>
      <c r="D153" s="287"/>
      <c r="E153" s="287"/>
      <c r="F153" s="333" t="s">
        <v>1085</v>
      </c>
      <c r="G153" s="287"/>
      <c r="H153" s="332" t="s">
        <v>1124</v>
      </c>
      <c r="I153" s="332" t="s">
        <v>1095</v>
      </c>
      <c r="J153" s="332"/>
      <c r="K153" s="328"/>
    </row>
    <row r="154" spans="2:11" ht="15" customHeight="1">
      <c r="B154" s="307"/>
      <c r="C154" s="332" t="s">
        <v>1104</v>
      </c>
      <c r="D154" s="287"/>
      <c r="E154" s="287"/>
      <c r="F154" s="333" t="s">
        <v>1091</v>
      </c>
      <c r="G154" s="287"/>
      <c r="H154" s="332" t="s">
        <v>1124</v>
      </c>
      <c r="I154" s="332" t="s">
        <v>1087</v>
      </c>
      <c r="J154" s="332">
        <v>50</v>
      </c>
      <c r="K154" s="328"/>
    </row>
    <row r="155" spans="2:11" ht="15" customHeight="1">
      <c r="B155" s="307"/>
      <c r="C155" s="332" t="s">
        <v>1112</v>
      </c>
      <c r="D155" s="287"/>
      <c r="E155" s="287"/>
      <c r="F155" s="333" t="s">
        <v>1091</v>
      </c>
      <c r="G155" s="287"/>
      <c r="H155" s="332" t="s">
        <v>1124</v>
      </c>
      <c r="I155" s="332" t="s">
        <v>1087</v>
      </c>
      <c r="J155" s="332">
        <v>50</v>
      </c>
      <c r="K155" s="328"/>
    </row>
    <row r="156" spans="2:11" ht="15" customHeight="1">
      <c r="B156" s="307"/>
      <c r="C156" s="332" t="s">
        <v>1110</v>
      </c>
      <c r="D156" s="287"/>
      <c r="E156" s="287"/>
      <c r="F156" s="333" t="s">
        <v>1091</v>
      </c>
      <c r="G156" s="287"/>
      <c r="H156" s="332" t="s">
        <v>1124</v>
      </c>
      <c r="I156" s="332" t="s">
        <v>1087</v>
      </c>
      <c r="J156" s="332">
        <v>50</v>
      </c>
      <c r="K156" s="328"/>
    </row>
    <row r="157" spans="2:11" ht="15" customHeight="1">
      <c r="B157" s="307"/>
      <c r="C157" s="332" t="s">
        <v>131</v>
      </c>
      <c r="D157" s="287"/>
      <c r="E157" s="287"/>
      <c r="F157" s="333" t="s">
        <v>1085</v>
      </c>
      <c r="G157" s="287"/>
      <c r="H157" s="332" t="s">
        <v>1146</v>
      </c>
      <c r="I157" s="332" t="s">
        <v>1087</v>
      </c>
      <c r="J157" s="332" t="s">
        <v>1147</v>
      </c>
      <c r="K157" s="328"/>
    </row>
    <row r="158" spans="2:11" ht="15" customHeight="1">
      <c r="B158" s="307"/>
      <c r="C158" s="332" t="s">
        <v>1148</v>
      </c>
      <c r="D158" s="287"/>
      <c r="E158" s="287"/>
      <c r="F158" s="333" t="s">
        <v>1085</v>
      </c>
      <c r="G158" s="287"/>
      <c r="H158" s="332" t="s">
        <v>1149</v>
      </c>
      <c r="I158" s="332" t="s">
        <v>1119</v>
      </c>
      <c r="J158" s="332"/>
      <c r="K158" s="328"/>
    </row>
    <row r="159" spans="2:11" ht="15" customHeight="1">
      <c r="B159" s="334"/>
      <c r="C159" s="316"/>
      <c r="D159" s="316"/>
      <c r="E159" s="316"/>
      <c r="F159" s="316"/>
      <c r="G159" s="316"/>
      <c r="H159" s="316"/>
      <c r="I159" s="316"/>
      <c r="J159" s="316"/>
      <c r="K159" s="335"/>
    </row>
    <row r="160" spans="2:11" ht="18.75" customHeight="1">
      <c r="B160" s="283"/>
      <c r="C160" s="287"/>
      <c r="D160" s="287"/>
      <c r="E160" s="287"/>
      <c r="F160" s="306"/>
      <c r="G160" s="287"/>
      <c r="H160" s="287"/>
      <c r="I160" s="287"/>
      <c r="J160" s="287"/>
      <c r="K160" s="283"/>
    </row>
    <row r="161" spans="2:11" ht="18.75" customHeight="1">
      <c r="B161" s="293"/>
      <c r="C161" s="293"/>
      <c r="D161" s="293"/>
      <c r="E161" s="293"/>
      <c r="F161" s="293"/>
      <c r="G161" s="293"/>
      <c r="H161" s="293"/>
      <c r="I161" s="293"/>
      <c r="J161" s="293"/>
      <c r="K161" s="293"/>
    </row>
    <row r="162" spans="2:11" ht="7.5" customHeight="1">
      <c r="B162" s="275"/>
      <c r="C162" s="276"/>
      <c r="D162" s="276"/>
      <c r="E162" s="276"/>
      <c r="F162" s="276"/>
      <c r="G162" s="276"/>
      <c r="H162" s="276"/>
      <c r="I162" s="276"/>
      <c r="J162" s="276"/>
      <c r="K162" s="277"/>
    </row>
    <row r="163" spans="2:11" ht="45" customHeight="1">
      <c r="B163" s="278"/>
      <c r="C163" s="399" t="s">
        <v>1150</v>
      </c>
      <c r="D163" s="399"/>
      <c r="E163" s="399"/>
      <c r="F163" s="399"/>
      <c r="G163" s="399"/>
      <c r="H163" s="399"/>
      <c r="I163" s="399"/>
      <c r="J163" s="399"/>
      <c r="K163" s="279"/>
    </row>
    <row r="164" spans="2:11" ht="17.25" customHeight="1">
      <c r="B164" s="278"/>
      <c r="C164" s="299" t="s">
        <v>1079</v>
      </c>
      <c r="D164" s="299"/>
      <c r="E164" s="299"/>
      <c r="F164" s="299" t="s">
        <v>1080</v>
      </c>
      <c r="G164" s="336"/>
      <c r="H164" s="337" t="s">
        <v>151</v>
      </c>
      <c r="I164" s="337" t="s">
        <v>57</v>
      </c>
      <c r="J164" s="299" t="s">
        <v>1081</v>
      </c>
      <c r="K164" s="279"/>
    </row>
    <row r="165" spans="2:11" ht="17.25" customHeight="1">
      <c r="B165" s="280"/>
      <c r="C165" s="301" t="s">
        <v>1082</v>
      </c>
      <c r="D165" s="301"/>
      <c r="E165" s="301"/>
      <c r="F165" s="302" t="s">
        <v>1083</v>
      </c>
      <c r="G165" s="338"/>
      <c r="H165" s="339"/>
      <c r="I165" s="339"/>
      <c r="J165" s="301" t="s">
        <v>1084</v>
      </c>
      <c r="K165" s="281"/>
    </row>
    <row r="166" spans="2:11" ht="5.25" customHeight="1">
      <c r="B166" s="307"/>
      <c r="C166" s="304"/>
      <c r="D166" s="304"/>
      <c r="E166" s="304"/>
      <c r="F166" s="304"/>
      <c r="G166" s="305"/>
      <c r="H166" s="304"/>
      <c r="I166" s="304"/>
      <c r="J166" s="304"/>
      <c r="K166" s="328"/>
    </row>
    <row r="167" spans="2:11" ht="15" customHeight="1">
      <c r="B167" s="307"/>
      <c r="C167" s="287" t="s">
        <v>1088</v>
      </c>
      <c r="D167" s="287"/>
      <c r="E167" s="287"/>
      <c r="F167" s="306" t="s">
        <v>1085</v>
      </c>
      <c r="G167" s="287"/>
      <c r="H167" s="287" t="s">
        <v>1124</v>
      </c>
      <c r="I167" s="287" t="s">
        <v>1087</v>
      </c>
      <c r="J167" s="287">
        <v>120</v>
      </c>
      <c r="K167" s="328"/>
    </row>
    <row r="168" spans="2:11" ht="15" customHeight="1">
      <c r="B168" s="307"/>
      <c r="C168" s="287" t="s">
        <v>1133</v>
      </c>
      <c r="D168" s="287"/>
      <c r="E168" s="287"/>
      <c r="F168" s="306" t="s">
        <v>1085</v>
      </c>
      <c r="G168" s="287"/>
      <c r="H168" s="287" t="s">
        <v>1134</v>
      </c>
      <c r="I168" s="287" t="s">
        <v>1087</v>
      </c>
      <c r="J168" s="287" t="s">
        <v>1135</v>
      </c>
      <c r="K168" s="328"/>
    </row>
    <row r="169" spans="2:11" ht="15" customHeight="1">
      <c r="B169" s="307"/>
      <c r="C169" s="287" t="s">
        <v>1034</v>
      </c>
      <c r="D169" s="287"/>
      <c r="E169" s="287"/>
      <c r="F169" s="306" t="s">
        <v>1085</v>
      </c>
      <c r="G169" s="287"/>
      <c r="H169" s="287" t="s">
        <v>1151</v>
      </c>
      <c r="I169" s="287" t="s">
        <v>1087</v>
      </c>
      <c r="J169" s="287" t="s">
        <v>1135</v>
      </c>
      <c r="K169" s="328"/>
    </row>
    <row r="170" spans="2:11" ht="15" customHeight="1">
      <c r="B170" s="307"/>
      <c r="C170" s="287" t="s">
        <v>1090</v>
      </c>
      <c r="D170" s="287"/>
      <c r="E170" s="287"/>
      <c r="F170" s="306" t="s">
        <v>1091</v>
      </c>
      <c r="G170" s="287"/>
      <c r="H170" s="287" t="s">
        <v>1151</v>
      </c>
      <c r="I170" s="287" t="s">
        <v>1087</v>
      </c>
      <c r="J170" s="287">
        <v>50</v>
      </c>
      <c r="K170" s="328"/>
    </row>
    <row r="171" spans="2:11" ht="15" customHeight="1">
      <c r="B171" s="307"/>
      <c r="C171" s="287" t="s">
        <v>1093</v>
      </c>
      <c r="D171" s="287"/>
      <c r="E171" s="287"/>
      <c r="F171" s="306" t="s">
        <v>1085</v>
      </c>
      <c r="G171" s="287"/>
      <c r="H171" s="287" t="s">
        <v>1151</v>
      </c>
      <c r="I171" s="287" t="s">
        <v>1095</v>
      </c>
      <c r="J171" s="287"/>
      <c r="K171" s="328"/>
    </row>
    <row r="172" spans="2:11" ht="15" customHeight="1">
      <c r="B172" s="307"/>
      <c r="C172" s="287" t="s">
        <v>1104</v>
      </c>
      <c r="D172" s="287"/>
      <c r="E172" s="287"/>
      <c r="F172" s="306" t="s">
        <v>1091</v>
      </c>
      <c r="G172" s="287"/>
      <c r="H172" s="287" t="s">
        <v>1151</v>
      </c>
      <c r="I172" s="287" t="s">
        <v>1087</v>
      </c>
      <c r="J172" s="287">
        <v>50</v>
      </c>
      <c r="K172" s="328"/>
    </row>
    <row r="173" spans="2:11" ht="15" customHeight="1">
      <c r="B173" s="307"/>
      <c r="C173" s="287" t="s">
        <v>1112</v>
      </c>
      <c r="D173" s="287"/>
      <c r="E173" s="287"/>
      <c r="F173" s="306" t="s">
        <v>1091</v>
      </c>
      <c r="G173" s="287"/>
      <c r="H173" s="287" t="s">
        <v>1151</v>
      </c>
      <c r="I173" s="287" t="s">
        <v>1087</v>
      </c>
      <c r="J173" s="287">
        <v>50</v>
      </c>
      <c r="K173" s="328"/>
    </row>
    <row r="174" spans="2:11" ht="15" customHeight="1">
      <c r="B174" s="307"/>
      <c r="C174" s="287" t="s">
        <v>1110</v>
      </c>
      <c r="D174" s="287"/>
      <c r="E174" s="287"/>
      <c r="F174" s="306" t="s">
        <v>1091</v>
      </c>
      <c r="G174" s="287"/>
      <c r="H174" s="287" t="s">
        <v>1151</v>
      </c>
      <c r="I174" s="287" t="s">
        <v>1087</v>
      </c>
      <c r="J174" s="287">
        <v>50</v>
      </c>
      <c r="K174" s="328"/>
    </row>
    <row r="175" spans="2:11" ht="15" customHeight="1">
      <c r="B175" s="307"/>
      <c r="C175" s="287" t="s">
        <v>150</v>
      </c>
      <c r="D175" s="287"/>
      <c r="E175" s="287"/>
      <c r="F175" s="306" t="s">
        <v>1085</v>
      </c>
      <c r="G175" s="287"/>
      <c r="H175" s="287" t="s">
        <v>1152</v>
      </c>
      <c r="I175" s="287" t="s">
        <v>1153</v>
      </c>
      <c r="J175" s="287"/>
      <c r="K175" s="328"/>
    </row>
    <row r="176" spans="2:11" ht="15" customHeight="1">
      <c r="B176" s="307"/>
      <c r="C176" s="287" t="s">
        <v>57</v>
      </c>
      <c r="D176" s="287"/>
      <c r="E176" s="287"/>
      <c r="F176" s="306" t="s">
        <v>1085</v>
      </c>
      <c r="G176" s="287"/>
      <c r="H176" s="287" t="s">
        <v>1154</v>
      </c>
      <c r="I176" s="287" t="s">
        <v>1155</v>
      </c>
      <c r="J176" s="287">
        <v>1</v>
      </c>
      <c r="K176" s="328"/>
    </row>
    <row r="177" spans="2:11" ht="15" customHeight="1">
      <c r="B177" s="307"/>
      <c r="C177" s="287" t="s">
        <v>53</v>
      </c>
      <c r="D177" s="287"/>
      <c r="E177" s="287"/>
      <c r="F177" s="306" t="s">
        <v>1085</v>
      </c>
      <c r="G177" s="287"/>
      <c r="H177" s="287" t="s">
        <v>1156</v>
      </c>
      <c r="I177" s="287" t="s">
        <v>1087</v>
      </c>
      <c r="J177" s="287">
        <v>20</v>
      </c>
      <c r="K177" s="328"/>
    </row>
    <row r="178" spans="2:11" ht="15" customHeight="1">
      <c r="B178" s="307"/>
      <c r="C178" s="287" t="s">
        <v>151</v>
      </c>
      <c r="D178" s="287"/>
      <c r="E178" s="287"/>
      <c r="F178" s="306" t="s">
        <v>1085</v>
      </c>
      <c r="G178" s="287"/>
      <c r="H178" s="287" t="s">
        <v>1157</v>
      </c>
      <c r="I178" s="287" t="s">
        <v>1087</v>
      </c>
      <c r="J178" s="287">
        <v>255</v>
      </c>
      <c r="K178" s="328"/>
    </row>
    <row r="179" spans="2:11" ht="15" customHeight="1">
      <c r="B179" s="307"/>
      <c r="C179" s="287" t="s">
        <v>152</v>
      </c>
      <c r="D179" s="287"/>
      <c r="E179" s="287"/>
      <c r="F179" s="306" t="s">
        <v>1085</v>
      </c>
      <c r="G179" s="287"/>
      <c r="H179" s="287" t="s">
        <v>1050</v>
      </c>
      <c r="I179" s="287" t="s">
        <v>1087</v>
      </c>
      <c r="J179" s="287">
        <v>10</v>
      </c>
      <c r="K179" s="328"/>
    </row>
    <row r="180" spans="2:11" ht="15" customHeight="1">
      <c r="B180" s="307"/>
      <c r="C180" s="287" t="s">
        <v>153</v>
      </c>
      <c r="D180" s="287"/>
      <c r="E180" s="287"/>
      <c r="F180" s="306" t="s">
        <v>1085</v>
      </c>
      <c r="G180" s="287"/>
      <c r="H180" s="287" t="s">
        <v>1158</v>
      </c>
      <c r="I180" s="287" t="s">
        <v>1119</v>
      </c>
      <c r="J180" s="287"/>
      <c r="K180" s="328"/>
    </row>
    <row r="181" spans="2:11" ht="15" customHeight="1">
      <c r="B181" s="307"/>
      <c r="C181" s="287" t="s">
        <v>1159</v>
      </c>
      <c r="D181" s="287"/>
      <c r="E181" s="287"/>
      <c r="F181" s="306" t="s">
        <v>1085</v>
      </c>
      <c r="G181" s="287"/>
      <c r="H181" s="287" t="s">
        <v>1160</v>
      </c>
      <c r="I181" s="287" t="s">
        <v>1119</v>
      </c>
      <c r="J181" s="287"/>
      <c r="K181" s="328"/>
    </row>
    <row r="182" spans="2:11" ht="15" customHeight="1">
      <c r="B182" s="307"/>
      <c r="C182" s="287" t="s">
        <v>1148</v>
      </c>
      <c r="D182" s="287"/>
      <c r="E182" s="287"/>
      <c r="F182" s="306" t="s">
        <v>1085</v>
      </c>
      <c r="G182" s="287"/>
      <c r="H182" s="287" t="s">
        <v>1161</v>
      </c>
      <c r="I182" s="287" t="s">
        <v>1119</v>
      </c>
      <c r="J182" s="287"/>
      <c r="K182" s="328"/>
    </row>
    <row r="183" spans="2:11" ht="15" customHeight="1">
      <c r="B183" s="307"/>
      <c r="C183" s="287" t="s">
        <v>155</v>
      </c>
      <c r="D183" s="287"/>
      <c r="E183" s="287"/>
      <c r="F183" s="306" t="s">
        <v>1091</v>
      </c>
      <c r="G183" s="287"/>
      <c r="H183" s="287" t="s">
        <v>1162</v>
      </c>
      <c r="I183" s="287" t="s">
        <v>1087</v>
      </c>
      <c r="J183" s="287">
        <v>50</v>
      </c>
      <c r="K183" s="328"/>
    </row>
    <row r="184" spans="2:11" ht="15" customHeight="1">
      <c r="B184" s="307"/>
      <c r="C184" s="287" t="s">
        <v>1163</v>
      </c>
      <c r="D184" s="287"/>
      <c r="E184" s="287"/>
      <c r="F184" s="306" t="s">
        <v>1091</v>
      </c>
      <c r="G184" s="287"/>
      <c r="H184" s="287" t="s">
        <v>1164</v>
      </c>
      <c r="I184" s="287" t="s">
        <v>1165</v>
      </c>
      <c r="J184" s="287"/>
      <c r="K184" s="328"/>
    </row>
    <row r="185" spans="2:11" ht="15" customHeight="1">
      <c r="B185" s="307"/>
      <c r="C185" s="287" t="s">
        <v>1166</v>
      </c>
      <c r="D185" s="287"/>
      <c r="E185" s="287"/>
      <c r="F185" s="306" t="s">
        <v>1091</v>
      </c>
      <c r="G185" s="287"/>
      <c r="H185" s="287" t="s">
        <v>1167</v>
      </c>
      <c r="I185" s="287" t="s">
        <v>1165</v>
      </c>
      <c r="J185" s="287"/>
      <c r="K185" s="328"/>
    </row>
    <row r="186" spans="2:11" ht="15" customHeight="1">
      <c r="B186" s="307"/>
      <c r="C186" s="287" t="s">
        <v>1168</v>
      </c>
      <c r="D186" s="287"/>
      <c r="E186" s="287"/>
      <c r="F186" s="306" t="s">
        <v>1091</v>
      </c>
      <c r="G186" s="287"/>
      <c r="H186" s="287" t="s">
        <v>1169</v>
      </c>
      <c r="I186" s="287" t="s">
        <v>1165</v>
      </c>
      <c r="J186" s="287"/>
      <c r="K186" s="328"/>
    </row>
    <row r="187" spans="2:11" ht="15" customHeight="1">
      <c r="B187" s="307"/>
      <c r="C187" s="340" t="s">
        <v>1170</v>
      </c>
      <c r="D187" s="287"/>
      <c r="E187" s="287"/>
      <c r="F187" s="306" t="s">
        <v>1091</v>
      </c>
      <c r="G187" s="287"/>
      <c r="H187" s="287" t="s">
        <v>1171</v>
      </c>
      <c r="I187" s="287" t="s">
        <v>1172</v>
      </c>
      <c r="J187" s="341" t="s">
        <v>1173</v>
      </c>
      <c r="K187" s="328"/>
    </row>
    <row r="188" spans="2:11" ht="15" customHeight="1">
      <c r="B188" s="307"/>
      <c r="C188" s="292" t="s">
        <v>42</v>
      </c>
      <c r="D188" s="287"/>
      <c r="E188" s="287"/>
      <c r="F188" s="306" t="s">
        <v>1085</v>
      </c>
      <c r="G188" s="287"/>
      <c r="H188" s="283" t="s">
        <v>1174</v>
      </c>
      <c r="I188" s="287" t="s">
        <v>1175</v>
      </c>
      <c r="J188" s="287"/>
      <c r="K188" s="328"/>
    </row>
    <row r="189" spans="2:11" ht="15" customHeight="1">
      <c r="B189" s="307"/>
      <c r="C189" s="292" t="s">
        <v>1176</v>
      </c>
      <c r="D189" s="287"/>
      <c r="E189" s="287"/>
      <c r="F189" s="306" t="s">
        <v>1085</v>
      </c>
      <c r="G189" s="287"/>
      <c r="H189" s="287" t="s">
        <v>1177</v>
      </c>
      <c r="I189" s="287" t="s">
        <v>1119</v>
      </c>
      <c r="J189" s="287"/>
      <c r="K189" s="328"/>
    </row>
    <row r="190" spans="2:11" ht="15" customHeight="1">
      <c r="B190" s="307"/>
      <c r="C190" s="292" t="s">
        <v>1178</v>
      </c>
      <c r="D190" s="287"/>
      <c r="E190" s="287"/>
      <c r="F190" s="306" t="s">
        <v>1085</v>
      </c>
      <c r="G190" s="287"/>
      <c r="H190" s="287" t="s">
        <v>1179</v>
      </c>
      <c r="I190" s="287" t="s">
        <v>1119</v>
      </c>
      <c r="J190" s="287"/>
      <c r="K190" s="328"/>
    </row>
    <row r="191" spans="2:11" ht="15" customHeight="1">
      <c r="B191" s="307"/>
      <c r="C191" s="292" t="s">
        <v>1180</v>
      </c>
      <c r="D191" s="287"/>
      <c r="E191" s="287"/>
      <c r="F191" s="306" t="s">
        <v>1091</v>
      </c>
      <c r="G191" s="287"/>
      <c r="H191" s="287" t="s">
        <v>1181</v>
      </c>
      <c r="I191" s="287" t="s">
        <v>1119</v>
      </c>
      <c r="J191" s="287"/>
      <c r="K191" s="328"/>
    </row>
    <row r="192" spans="2:11" ht="15" customHeight="1">
      <c r="B192" s="334"/>
      <c r="C192" s="342"/>
      <c r="D192" s="316"/>
      <c r="E192" s="316"/>
      <c r="F192" s="316"/>
      <c r="G192" s="316"/>
      <c r="H192" s="316"/>
      <c r="I192" s="316"/>
      <c r="J192" s="316"/>
      <c r="K192" s="335"/>
    </row>
    <row r="193" spans="2:11" ht="18.75" customHeight="1">
      <c r="B193" s="283"/>
      <c r="C193" s="287"/>
      <c r="D193" s="287"/>
      <c r="E193" s="287"/>
      <c r="F193" s="306"/>
      <c r="G193" s="287"/>
      <c r="H193" s="287"/>
      <c r="I193" s="287"/>
      <c r="J193" s="287"/>
      <c r="K193" s="283"/>
    </row>
    <row r="194" spans="2:11" ht="18.75" customHeight="1">
      <c r="B194" s="283"/>
      <c r="C194" s="287"/>
      <c r="D194" s="287"/>
      <c r="E194" s="287"/>
      <c r="F194" s="306"/>
      <c r="G194" s="287"/>
      <c r="H194" s="287"/>
      <c r="I194" s="287"/>
      <c r="J194" s="287"/>
      <c r="K194" s="283"/>
    </row>
    <row r="195" spans="2:11" ht="18.75" customHeight="1">
      <c r="B195" s="293"/>
      <c r="C195" s="293"/>
      <c r="D195" s="293"/>
      <c r="E195" s="293"/>
      <c r="F195" s="293"/>
      <c r="G195" s="293"/>
      <c r="H195" s="293"/>
      <c r="I195" s="293"/>
      <c r="J195" s="293"/>
      <c r="K195" s="293"/>
    </row>
    <row r="196" spans="2:11" ht="13.5">
      <c r="B196" s="275"/>
      <c r="C196" s="276"/>
      <c r="D196" s="276"/>
      <c r="E196" s="276"/>
      <c r="F196" s="276"/>
      <c r="G196" s="276"/>
      <c r="H196" s="276"/>
      <c r="I196" s="276"/>
      <c r="J196" s="276"/>
      <c r="K196" s="277"/>
    </row>
    <row r="197" spans="2:11" ht="21">
      <c r="B197" s="278"/>
      <c r="C197" s="399" t="s">
        <v>1182</v>
      </c>
      <c r="D197" s="399"/>
      <c r="E197" s="399"/>
      <c r="F197" s="399"/>
      <c r="G197" s="399"/>
      <c r="H197" s="399"/>
      <c r="I197" s="399"/>
      <c r="J197" s="399"/>
      <c r="K197" s="279"/>
    </row>
    <row r="198" spans="2:11" ht="25.5" customHeight="1">
      <c r="B198" s="278"/>
      <c r="C198" s="343" t="s">
        <v>1183</v>
      </c>
      <c r="D198" s="343"/>
      <c r="E198" s="343"/>
      <c r="F198" s="343" t="s">
        <v>1184</v>
      </c>
      <c r="G198" s="344"/>
      <c r="H198" s="405" t="s">
        <v>1185</v>
      </c>
      <c r="I198" s="405"/>
      <c r="J198" s="405"/>
      <c r="K198" s="279"/>
    </row>
    <row r="199" spans="2:11" ht="5.25" customHeight="1">
      <c r="B199" s="307"/>
      <c r="C199" s="304"/>
      <c r="D199" s="304"/>
      <c r="E199" s="304"/>
      <c r="F199" s="304"/>
      <c r="G199" s="287"/>
      <c r="H199" s="304"/>
      <c r="I199" s="304"/>
      <c r="J199" s="304"/>
      <c r="K199" s="328"/>
    </row>
    <row r="200" spans="2:11" ht="15" customHeight="1">
      <c r="B200" s="307"/>
      <c r="C200" s="287" t="s">
        <v>1175</v>
      </c>
      <c r="D200" s="287"/>
      <c r="E200" s="287"/>
      <c r="F200" s="306" t="s">
        <v>43</v>
      </c>
      <c r="G200" s="287"/>
      <c r="H200" s="402" t="s">
        <v>1186</v>
      </c>
      <c r="I200" s="402"/>
      <c r="J200" s="402"/>
      <c r="K200" s="328"/>
    </row>
    <row r="201" spans="2:11" ht="15" customHeight="1">
      <c r="B201" s="307"/>
      <c r="C201" s="313"/>
      <c r="D201" s="287"/>
      <c r="E201" s="287"/>
      <c r="F201" s="306" t="s">
        <v>44</v>
      </c>
      <c r="G201" s="287"/>
      <c r="H201" s="402" t="s">
        <v>1187</v>
      </c>
      <c r="I201" s="402"/>
      <c r="J201" s="402"/>
      <c r="K201" s="328"/>
    </row>
    <row r="202" spans="2:11" ht="15" customHeight="1">
      <c r="B202" s="307"/>
      <c r="C202" s="313"/>
      <c r="D202" s="287"/>
      <c r="E202" s="287"/>
      <c r="F202" s="306" t="s">
        <v>47</v>
      </c>
      <c r="G202" s="287"/>
      <c r="H202" s="402" t="s">
        <v>1188</v>
      </c>
      <c r="I202" s="402"/>
      <c r="J202" s="402"/>
      <c r="K202" s="328"/>
    </row>
    <row r="203" spans="2:11" ht="15" customHeight="1">
      <c r="B203" s="307"/>
      <c r="C203" s="287"/>
      <c r="D203" s="287"/>
      <c r="E203" s="287"/>
      <c r="F203" s="306" t="s">
        <v>45</v>
      </c>
      <c r="G203" s="287"/>
      <c r="H203" s="402" t="s">
        <v>1189</v>
      </c>
      <c r="I203" s="402"/>
      <c r="J203" s="402"/>
      <c r="K203" s="328"/>
    </row>
    <row r="204" spans="2:11" ht="15" customHeight="1">
      <c r="B204" s="307"/>
      <c r="C204" s="287"/>
      <c r="D204" s="287"/>
      <c r="E204" s="287"/>
      <c r="F204" s="306" t="s">
        <v>46</v>
      </c>
      <c r="G204" s="287"/>
      <c r="H204" s="402" t="s">
        <v>1190</v>
      </c>
      <c r="I204" s="402"/>
      <c r="J204" s="402"/>
      <c r="K204" s="328"/>
    </row>
    <row r="205" spans="2:11" ht="15" customHeight="1">
      <c r="B205" s="307"/>
      <c r="C205" s="287"/>
      <c r="D205" s="287"/>
      <c r="E205" s="287"/>
      <c r="F205" s="306"/>
      <c r="G205" s="287"/>
      <c r="H205" s="287"/>
      <c r="I205" s="287"/>
      <c r="J205" s="287"/>
      <c r="K205" s="328"/>
    </row>
    <row r="206" spans="2:11" ht="15" customHeight="1">
      <c r="B206" s="307"/>
      <c r="C206" s="287" t="s">
        <v>1131</v>
      </c>
      <c r="D206" s="287"/>
      <c r="E206" s="287"/>
      <c r="F206" s="306" t="s">
        <v>79</v>
      </c>
      <c r="G206" s="287"/>
      <c r="H206" s="402" t="s">
        <v>1191</v>
      </c>
      <c r="I206" s="402"/>
      <c r="J206" s="402"/>
      <c r="K206" s="328"/>
    </row>
    <row r="207" spans="2:11" ht="15" customHeight="1">
      <c r="B207" s="307"/>
      <c r="C207" s="313"/>
      <c r="D207" s="287"/>
      <c r="E207" s="287"/>
      <c r="F207" s="306" t="s">
        <v>1030</v>
      </c>
      <c r="G207" s="287"/>
      <c r="H207" s="402" t="s">
        <v>1031</v>
      </c>
      <c r="I207" s="402"/>
      <c r="J207" s="402"/>
      <c r="K207" s="328"/>
    </row>
    <row r="208" spans="2:11" ht="15" customHeight="1">
      <c r="B208" s="307"/>
      <c r="C208" s="287"/>
      <c r="D208" s="287"/>
      <c r="E208" s="287"/>
      <c r="F208" s="306" t="s">
        <v>1028</v>
      </c>
      <c r="G208" s="287"/>
      <c r="H208" s="402" t="s">
        <v>1192</v>
      </c>
      <c r="I208" s="402"/>
      <c r="J208" s="402"/>
      <c r="K208" s="328"/>
    </row>
    <row r="209" spans="2:11" ht="15" customHeight="1">
      <c r="B209" s="345"/>
      <c r="C209" s="313"/>
      <c r="D209" s="313"/>
      <c r="E209" s="313"/>
      <c r="F209" s="306" t="s">
        <v>89</v>
      </c>
      <c r="G209" s="292"/>
      <c r="H209" s="406" t="s">
        <v>90</v>
      </c>
      <c r="I209" s="406"/>
      <c r="J209" s="406"/>
      <c r="K209" s="346"/>
    </row>
    <row r="210" spans="2:11" ht="15" customHeight="1">
      <c r="B210" s="345"/>
      <c r="C210" s="313"/>
      <c r="D210" s="313"/>
      <c r="E210" s="313"/>
      <c r="F210" s="306" t="s">
        <v>1032</v>
      </c>
      <c r="G210" s="292"/>
      <c r="H210" s="406" t="s">
        <v>1193</v>
      </c>
      <c r="I210" s="406"/>
      <c r="J210" s="406"/>
      <c r="K210" s="346"/>
    </row>
    <row r="211" spans="2:11" ht="15" customHeight="1">
      <c r="B211" s="345"/>
      <c r="C211" s="313"/>
      <c r="D211" s="313"/>
      <c r="E211" s="313"/>
      <c r="F211" s="347"/>
      <c r="G211" s="292"/>
      <c r="H211" s="348"/>
      <c r="I211" s="348"/>
      <c r="J211" s="348"/>
      <c r="K211" s="346"/>
    </row>
    <row r="212" spans="2:11" ht="15" customHeight="1">
      <c r="B212" s="345"/>
      <c r="C212" s="287" t="s">
        <v>1155</v>
      </c>
      <c r="D212" s="313"/>
      <c r="E212" s="313"/>
      <c r="F212" s="306">
        <v>1</v>
      </c>
      <c r="G212" s="292"/>
      <c r="H212" s="406" t="s">
        <v>1194</v>
      </c>
      <c r="I212" s="406"/>
      <c r="J212" s="406"/>
      <c r="K212" s="346"/>
    </row>
    <row r="213" spans="2:11" ht="15" customHeight="1">
      <c r="B213" s="345"/>
      <c r="C213" s="313"/>
      <c r="D213" s="313"/>
      <c r="E213" s="313"/>
      <c r="F213" s="306">
        <v>2</v>
      </c>
      <c r="G213" s="292"/>
      <c r="H213" s="406" t="s">
        <v>1195</v>
      </c>
      <c r="I213" s="406"/>
      <c r="J213" s="406"/>
      <c r="K213" s="346"/>
    </row>
    <row r="214" spans="2:11" ht="15" customHeight="1">
      <c r="B214" s="345"/>
      <c r="C214" s="313"/>
      <c r="D214" s="313"/>
      <c r="E214" s="313"/>
      <c r="F214" s="306">
        <v>3</v>
      </c>
      <c r="G214" s="292"/>
      <c r="H214" s="406" t="s">
        <v>1196</v>
      </c>
      <c r="I214" s="406"/>
      <c r="J214" s="406"/>
      <c r="K214" s="346"/>
    </row>
    <row r="215" spans="2:11" ht="15" customHeight="1">
      <c r="B215" s="345"/>
      <c r="C215" s="313"/>
      <c r="D215" s="313"/>
      <c r="E215" s="313"/>
      <c r="F215" s="306">
        <v>4</v>
      </c>
      <c r="G215" s="292"/>
      <c r="H215" s="406" t="s">
        <v>1197</v>
      </c>
      <c r="I215" s="406"/>
      <c r="J215" s="406"/>
      <c r="K215" s="346"/>
    </row>
    <row r="216" spans="2:11" ht="12.75" customHeight="1">
      <c r="B216" s="349"/>
      <c r="C216" s="350"/>
      <c r="D216" s="350"/>
      <c r="E216" s="350"/>
      <c r="F216" s="350"/>
      <c r="G216" s="350"/>
      <c r="H216" s="350"/>
      <c r="I216" s="350"/>
      <c r="J216" s="350"/>
      <c r="K216" s="351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Ing Jaroslav Pecen</cp:lastModifiedBy>
  <dcterms:created xsi:type="dcterms:W3CDTF">2017-11-24T09:39:43Z</dcterms:created>
  <dcterms:modified xsi:type="dcterms:W3CDTF">2017-12-07T10:31:48Z</dcterms:modified>
  <cp:category/>
  <cp:version/>
  <cp:contentType/>
  <cp:contentStatus/>
</cp:coreProperties>
</file>